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ja.vladicic\Desktop\Liste odgovornih nastavnika\2025-26\Izmjene 2025-26\"/>
    </mc:Choice>
  </mc:AlternateContent>
  <bookViews>
    <workbookView xWindow="630" yWindow="600" windowWidth="27495" windowHeight="13995" firstSheet="4" activeTab="4"/>
  </bookViews>
  <sheets>
    <sheet name="Оптерећење без мастера" sheetId="3" state="hidden" r:id="rId1"/>
    <sheet name="PojedinacnoZaSpoljne" sheetId="5" state="hidden" r:id="rId2"/>
    <sheet name="Izmjene 2024-02" sheetId="6" state="hidden" r:id="rId3"/>
    <sheet name="Izmjene 2024-10" sheetId="7" state="hidden" r:id="rId4"/>
    <sheet name="Izmjene 20251022" sheetId="8" r:id="rId5"/>
    <sheet name="Izmjene 2024-11" sheetId="9" state="hidden" r:id="rId6"/>
    <sheet name="Izmjene 2024-11 krstic" sheetId="10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5" l="1"/>
  <c r="R26" i="5"/>
  <c r="S25" i="5"/>
  <c r="R25" i="5"/>
  <c r="S24" i="5"/>
  <c r="R24" i="5"/>
  <c r="S23" i="5"/>
  <c r="R23" i="5"/>
  <c r="S22" i="5"/>
  <c r="R22" i="5"/>
  <c r="S21" i="5"/>
  <c r="R21" i="5"/>
  <c r="S20" i="5"/>
  <c r="R20" i="5"/>
  <c r="S19" i="5"/>
  <c r="R19" i="5"/>
  <c r="S18" i="5"/>
  <c r="R18" i="5"/>
  <c r="S17" i="5"/>
  <c r="R17" i="5"/>
  <c r="S16" i="5"/>
  <c r="R16" i="5"/>
  <c r="S15" i="5"/>
  <c r="R15" i="5"/>
  <c r="S10" i="5"/>
  <c r="R10" i="5"/>
  <c r="S5" i="5"/>
  <c r="R5" i="5"/>
  <c r="S4" i="5"/>
  <c r="R4" i="5"/>
  <c r="S3" i="5"/>
  <c r="R3" i="5"/>
  <c r="E134" i="3"/>
  <c r="E133" i="3"/>
  <c r="J125" i="3"/>
  <c r="F116" i="3"/>
  <c r="E116" i="3"/>
  <c r="F115" i="3"/>
  <c r="E115" i="3"/>
  <c r="G110" i="3"/>
  <c r="G109" i="3"/>
  <c r="F102" i="3"/>
  <c r="E102" i="3"/>
  <c r="G102" i="3" s="1"/>
  <c r="F101" i="3"/>
  <c r="E101" i="3"/>
  <c r="G101" i="3" s="1"/>
  <c r="I101" i="3" s="1"/>
  <c r="L101" i="3" s="1"/>
  <c r="H100" i="3"/>
  <c r="I99" i="3"/>
  <c r="H99" i="3"/>
  <c r="G98" i="3"/>
  <c r="H98" i="3" s="1"/>
  <c r="G97" i="3"/>
  <c r="G94" i="3"/>
  <c r="H94" i="3" s="1"/>
  <c r="G93" i="3"/>
  <c r="G92" i="3"/>
  <c r="H92" i="3" s="1"/>
  <c r="G91" i="3"/>
  <c r="G90" i="3"/>
  <c r="H90" i="3" s="1"/>
  <c r="G89" i="3"/>
  <c r="G88" i="3"/>
  <c r="H88" i="3" s="1"/>
  <c r="G87" i="3"/>
  <c r="G86" i="3"/>
  <c r="H86" i="3" s="1"/>
  <c r="G85" i="3"/>
  <c r="G84" i="3"/>
  <c r="H84" i="3" s="1"/>
  <c r="G83" i="3"/>
  <c r="G82" i="3"/>
  <c r="H82" i="3" s="1"/>
  <c r="G81" i="3"/>
  <c r="G80" i="3"/>
  <c r="H80" i="3" s="1"/>
  <c r="G79" i="3"/>
  <c r="G78" i="3"/>
  <c r="H78" i="3" s="1"/>
  <c r="G77" i="3"/>
  <c r="F68" i="3"/>
  <c r="E68" i="3"/>
  <c r="F67" i="3"/>
  <c r="E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F39" i="3"/>
  <c r="E39" i="3"/>
  <c r="F38" i="3"/>
  <c r="E38" i="3"/>
  <c r="G37" i="3"/>
  <c r="G36" i="3"/>
  <c r="G35" i="3"/>
  <c r="G34" i="3"/>
  <c r="G33" i="3"/>
  <c r="H33" i="3" s="1"/>
  <c r="W32" i="3"/>
  <c r="X32" i="3" s="1"/>
  <c r="G32" i="3"/>
  <c r="G31" i="3"/>
  <c r="G30" i="3"/>
  <c r="G29" i="3"/>
  <c r="G28" i="3"/>
  <c r="G27" i="3"/>
  <c r="H27" i="3" s="1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38" i="3" l="1"/>
  <c r="V8" i="3"/>
  <c r="I8" i="3"/>
  <c r="H8" i="3"/>
  <c r="G39" i="3"/>
  <c r="V9" i="3"/>
  <c r="H9" i="3"/>
  <c r="V10" i="3"/>
  <c r="I10" i="3"/>
  <c r="H10" i="3"/>
  <c r="V11" i="3"/>
  <c r="H11" i="3"/>
  <c r="V12" i="3"/>
  <c r="I12" i="3"/>
  <c r="H12" i="3"/>
  <c r="V13" i="3"/>
  <c r="H13" i="3"/>
  <c r="V14" i="3"/>
  <c r="I14" i="3"/>
  <c r="H14" i="3"/>
  <c r="V15" i="3"/>
  <c r="H15" i="3"/>
  <c r="V16" i="3"/>
  <c r="I16" i="3"/>
  <c r="H16" i="3"/>
  <c r="V17" i="3"/>
  <c r="H17" i="3"/>
  <c r="V18" i="3"/>
  <c r="I18" i="3"/>
  <c r="H18" i="3"/>
  <c r="V19" i="3"/>
  <c r="H19" i="3"/>
  <c r="V20" i="3"/>
  <c r="I20" i="3"/>
  <c r="H20" i="3"/>
  <c r="V21" i="3"/>
  <c r="H21" i="3"/>
  <c r="V22" i="3"/>
  <c r="I22" i="3"/>
  <c r="H22" i="3"/>
  <c r="V23" i="3"/>
  <c r="H23" i="3"/>
  <c r="V24" i="3"/>
  <c r="I24" i="3"/>
  <c r="H24" i="3"/>
  <c r="V25" i="3"/>
  <c r="H25" i="3"/>
  <c r="V26" i="3"/>
  <c r="W26" i="3" s="1"/>
  <c r="X26" i="3" s="1"/>
  <c r="I26" i="3"/>
  <c r="H26" i="3"/>
  <c r="V28" i="3"/>
  <c r="I28" i="3"/>
  <c r="H28" i="3"/>
  <c r="V29" i="3"/>
  <c r="H29" i="3"/>
  <c r="V30" i="3"/>
  <c r="I30" i="3"/>
  <c r="H30" i="3"/>
  <c r="V31" i="3"/>
  <c r="H31" i="3"/>
  <c r="I32" i="3"/>
  <c r="H32" i="3"/>
  <c r="V34" i="3"/>
  <c r="I34" i="3"/>
  <c r="H34" i="3"/>
  <c r="V35" i="3"/>
  <c r="H35" i="3"/>
  <c r="V36" i="3"/>
  <c r="I36" i="3"/>
  <c r="H36" i="3"/>
  <c r="V37" i="3"/>
  <c r="H37" i="3"/>
  <c r="V47" i="3"/>
  <c r="I47" i="3"/>
  <c r="H47" i="3"/>
  <c r="G68" i="3"/>
  <c r="V48" i="3"/>
  <c r="H48" i="3"/>
  <c r="V49" i="3"/>
  <c r="I49" i="3"/>
  <c r="H49" i="3"/>
  <c r="V50" i="3"/>
  <c r="H50" i="3"/>
  <c r="V51" i="3"/>
  <c r="I51" i="3"/>
  <c r="H51" i="3"/>
  <c r="V52" i="3"/>
  <c r="H52" i="3"/>
  <c r="V53" i="3"/>
  <c r="I53" i="3"/>
  <c r="H53" i="3"/>
  <c r="V54" i="3"/>
  <c r="H54" i="3"/>
  <c r="V55" i="3"/>
  <c r="I55" i="3"/>
  <c r="H55" i="3"/>
  <c r="V56" i="3"/>
  <c r="H56" i="3"/>
  <c r="V57" i="3"/>
  <c r="I57" i="3"/>
  <c r="H57" i="3"/>
  <c r="V58" i="3"/>
  <c r="H58" i="3"/>
  <c r="V59" i="3"/>
  <c r="I59" i="3"/>
  <c r="H59" i="3"/>
  <c r="V60" i="3"/>
  <c r="H60" i="3"/>
  <c r="V61" i="3"/>
  <c r="I61" i="3"/>
  <c r="H61" i="3"/>
  <c r="V62" i="3"/>
  <c r="H62" i="3"/>
  <c r="V63" i="3"/>
  <c r="I63" i="3"/>
  <c r="H63" i="3"/>
  <c r="G67" i="3" s="1"/>
  <c r="V64" i="3"/>
  <c r="H64" i="3"/>
  <c r="V65" i="3"/>
  <c r="I65" i="3"/>
  <c r="H65" i="3"/>
  <c r="V66" i="3"/>
  <c r="H66" i="3"/>
  <c r="I77" i="3"/>
  <c r="H77" i="3"/>
  <c r="I79" i="3"/>
  <c r="H79" i="3"/>
  <c r="I81" i="3"/>
  <c r="H81" i="3"/>
  <c r="I83" i="3"/>
  <c r="H83" i="3"/>
  <c r="I85" i="3"/>
  <c r="H85" i="3"/>
  <c r="I87" i="3"/>
  <c r="H87" i="3"/>
  <c r="I89" i="3"/>
  <c r="H89" i="3"/>
  <c r="I91" i="3"/>
  <c r="H91" i="3"/>
  <c r="I93" i="3"/>
  <c r="H93" i="3"/>
  <c r="I97" i="3"/>
  <c r="H97" i="3"/>
  <c r="L99" i="3"/>
  <c r="J99" i="3"/>
  <c r="G115" i="3"/>
  <c r="I109" i="3"/>
  <c r="H109" i="3"/>
  <c r="G116" i="3"/>
  <c r="H110" i="3"/>
  <c r="I115" i="3" l="1"/>
  <c r="J109" i="3"/>
  <c r="L97" i="3"/>
  <c r="J97" i="3"/>
  <c r="L93" i="3"/>
  <c r="J93" i="3"/>
  <c r="L91" i="3"/>
  <c r="J91" i="3"/>
  <c r="L89" i="3"/>
  <c r="J89" i="3"/>
  <c r="L87" i="3"/>
  <c r="J87" i="3"/>
  <c r="L85" i="3"/>
  <c r="J85" i="3"/>
  <c r="L83" i="3"/>
  <c r="J83" i="3"/>
  <c r="L81" i="3"/>
  <c r="J81" i="3"/>
  <c r="L79" i="3"/>
  <c r="J79" i="3"/>
  <c r="L77" i="3"/>
  <c r="J77" i="3"/>
  <c r="L65" i="3"/>
  <c r="K65" i="3"/>
  <c r="J65" i="3"/>
  <c r="W65" i="3"/>
  <c r="X65" i="3" s="1"/>
  <c r="L63" i="3"/>
  <c r="K63" i="3"/>
  <c r="J63" i="3"/>
  <c r="W63" i="3"/>
  <c r="X63" i="3" s="1"/>
  <c r="L61" i="3"/>
  <c r="K61" i="3"/>
  <c r="J61" i="3"/>
  <c r="W61" i="3"/>
  <c r="X61" i="3" s="1"/>
  <c r="L59" i="3"/>
  <c r="K59" i="3"/>
  <c r="J59" i="3"/>
  <c r="W59" i="3"/>
  <c r="X59" i="3" s="1"/>
  <c r="L57" i="3"/>
  <c r="K57" i="3"/>
  <c r="J57" i="3"/>
  <c r="W57" i="3"/>
  <c r="X57" i="3" s="1"/>
  <c r="L55" i="3"/>
  <c r="K55" i="3"/>
  <c r="J55" i="3"/>
  <c r="W55" i="3"/>
  <c r="X55" i="3" s="1"/>
  <c r="L53" i="3"/>
  <c r="K53" i="3"/>
  <c r="J53" i="3"/>
  <c r="W53" i="3"/>
  <c r="X53" i="3" s="1"/>
  <c r="L51" i="3"/>
  <c r="K51" i="3"/>
  <c r="J51" i="3"/>
  <c r="W51" i="3"/>
  <c r="X51" i="3" s="1"/>
  <c r="L49" i="3"/>
  <c r="K49" i="3"/>
  <c r="J49" i="3"/>
  <c r="W49" i="3"/>
  <c r="X49" i="3" s="1"/>
  <c r="I67" i="3"/>
  <c r="L47" i="3"/>
  <c r="L67" i="3" s="1"/>
  <c r="K47" i="3"/>
  <c r="K67" i="3" s="1"/>
  <c r="J47" i="3"/>
  <c r="W47" i="3"/>
  <c r="X47" i="3" s="1"/>
  <c r="L36" i="3"/>
  <c r="K36" i="3"/>
  <c r="J36" i="3"/>
  <c r="W36" i="3"/>
  <c r="X36" i="3" s="1"/>
  <c r="L34" i="3"/>
  <c r="K34" i="3"/>
  <c r="J34" i="3"/>
  <c r="W34" i="3"/>
  <c r="X34" i="3" s="1"/>
  <c r="L32" i="3"/>
  <c r="K32" i="3"/>
  <c r="J32" i="3"/>
  <c r="L30" i="3"/>
  <c r="K30" i="3"/>
  <c r="J30" i="3"/>
  <c r="W30" i="3"/>
  <c r="X30" i="3" s="1"/>
  <c r="L28" i="3"/>
  <c r="K28" i="3"/>
  <c r="J28" i="3"/>
  <c r="W28" i="3"/>
  <c r="X28" i="3" s="1"/>
  <c r="L26" i="3"/>
  <c r="K26" i="3"/>
  <c r="J26" i="3"/>
  <c r="L24" i="3"/>
  <c r="K24" i="3"/>
  <c r="J24" i="3"/>
  <c r="W24" i="3"/>
  <c r="X24" i="3" s="1"/>
  <c r="L22" i="3"/>
  <c r="K22" i="3"/>
  <c r="J22" i="3"/>
  <c r="W22" i="3"/>
  <c r="X22" i="3" s="1"/>
  <c r="L20" i="3"/>
  <c r="K20" i="3"/>
  <c r="J20" i="3"/>
  <c r="W20" i="3"/>
  <c r="X20" i="3" s="1"/>
  <c r="L18" i="3"/>
  <c r="K18" i="3"/>
  <c r="J18" i="3"/>
  <c r="W18" i="3"/>
  <c r="X18" i="3" s="1"/>
  <c r="L16" i="3"/>
  <c r="K16" i="3"/>
  <c r="J16" i="3"/>
  <c r="W16" i="3"/>
  <c r="X16" i="3" s="1"/>
  <c r="L14" i="3"/>
  <c r="K14" i="3"/>
  <c r="J14" i="3"/>
  <c r="W14" i="3"/>
  <c r="X14" i="3" s="1"/>
  <c r="L12" i="3"/>
  <c r="K12" i="3"/>
  <c r="J12" i="3"/>
  <c r="W12" i="3"/>
  <c r="X12" i="3" s="1"/>
  <c r="L10" i="3"/>
  <c r="K10" i="3"/>
  <c r="J10" i="3"/>
  <c r="W10" i="3"/>
  <c r="X10" i="3" s="1"/>
  <c r="I38" i="3"/>
  <c r="L8" i="3"/>
  <c r="L38" i="3" s="1"/>
  <c r="K8" i="3"/>
  <c r="K38" i="3" s="1"/>
  <c r="J8" i="3"/>
  <c r="W8" i="3"/>
  <c r="X8" i="3" s="1"/>
</calcChain>
</file>

<file path=xl/comments1.xml><?xml version="1.0" encoding="utf-8"?>
<comments xmlns="http://schemas.openxmlformats.org/spreadsheetml/2006/main">
  <authors>
    <author/>
  </authors>
  <commentList>
    <comment ref="J25" authorId="0" shapeId="0">
      <text>
        <r>
          <rPr>
            <sz val="11"/>
            <color rgb="FF000000"/>
            <rFont val="Calibri"/>
            <scheme val="minor"/>
          </rPr>
          <t>Лазар Радовановић, чекамо продужење
	-Predrag Katanić</t>
        </r>
      </text>
    </comment>
  </commentList>
</comments>
</file>

<file path=xl/sharedStrings.xml><?xml version="1.0" encoding="utf-8"?>
<sst xmlns="http://schemas.openxmlformats.org/spreadsheetml/2006/main" count="1149" uniqueCount="217">
  <si>
    <t>ЗАПОСЛЕНИ У ПУНОМ РАДНОМ ОДНОСУ (П)-ОПТРЕЋЕЊЕ БЕЗ МАСТЕРА</t>
  </si>
  <si>
    <t>НАСТАВНИЦИ</t>
  </si>
  <si>
    <t>РАД НА МАТИЧНОМ ФАКУЛТЕТУ</t>
  </si>
  <si>
    <t>РАД НА ДРУГОЈ ОЈ</t>
  </si>
  <si>
    <t>УКУПНО УНИВЕРЗИТЕТ</t>
  </si>
  <si>
    <t>Р.бр.</t>
  </si>
  <si>
    <t>Име и презиме</t>
  </si>
  <si>
    <t>Семестар</t>
  </si>
  <si>
    <t>Норма</t>
  </si>
  <si>
    <t>Часова предав.</t>
  </si>
  <si>
    <t>Часова вјежби</t>
  </si>
  <si>
    <t>Укупно</t>
  </si>
  <si>
    <t>%</t>
  </si>
  <si>
    <t>Просјечно по сем.</t>
  </si>
  <si>
    <t>У норми</t>
  </si>
  <si>
    <t>Преко норме</t>
  </si>
  <si>
    <t>Број предмета</t>
  </si>
  <si>
    <t>ЕФ Брчко</t>
  </si>
  <si>
    <t>ПФ Бијељина</t>
  </si>
  <si>
    <t>ЕТФ, ДИФ, ФФ</t>
  </si>
  <si>
    <t>Укупно часова</t>
  </si>
  <si>
    <t>Укупно на унив.</t>
  </si>
  <si>
    <t>Укупно сед.просјечно опт.</t>
  </si>
  <si>
    <t>Рад пеко норме</t>
  </si>
  <si>
    <t>зимски</t>
  </si>
  <si>
    <t>љетњи</t>
  </si>
  <si>
    <t>Зоран Мастило</t>
  </si>
  <si>
    <t>Зимски</t>
  </si>
  <si>
    <t>Љетњи</t>
  </si>
  <si>
    <t>Срђан Дамјановић</t>
  </si>
  <si>
    <t>Јелена Дамјановић</t>
  </si>
  <si>
    <t>Звездана Крстић</t>
  </si>
  <si>
    <t>Мирела Митрашевић</t>
  </si>
  <si>
    <t>Бранко Крсмановић</t>
  </si>
  <si>
    <t>Витомир Старчевић</t>
  </si>
  <si>
    <t>Весна Петровић</t>
  </si>
  <si>
    <t>Биљана Ковачевић</t>
  </si>
  <si>
    <t>Иван Мировић</t>
  </si>
  <si>
    <t>Предраг Катанић</t>
  </si>
  <si>
    <t xml:space="preserve">Сузана Марковић </t>
  </si>
  <si>
    <t>Марко Маловић</t>
  </si>
  <si>
    <t>УКУПНО:</t>
  </si>
  <si>
    <t>Летњи</t>
  </si>
  <si>
    <t>Напомена: проширити табелу у колонама за рад на другим ОЈ, ако треба</t>
  </si>
  <si>
    <t>САРАДНИЦИ</t>
  </si>
  <si>
    <t>OJ 3</t>
  </si>
  <si>
    <t>летњи</t>
  </si>
  <si>
    <t>Биљана Станивук</t>
  </si>
  <si>
    <t>Срећко Илић</t>
  </si>
  <si>
    <t>Милијана Миловановић</t>
  </si>
  <si>
    <t xml:space="preserve"> Катарина Божић</t>
  </si>
  <si>
    <t>Раде Божић</t>
  </si>
  <si>
    <t>Наташа Тешић</t>
  </si>
  <si>
    <t>Ана Рајак неплаћено 1 година</t>
  </si>
  <si>
    <t>Сузана Цвијановић</t>
  </si>
  <si>
    <t>ЗАПОСЛЕНИ СА УНИВЕРЗИТЕТА (ДОПУНСКИ РАДНИ ОДНОС - ДУИС)</t>
  </si>
  <si>
    <t>Момчило Пољић</t>
  </si>
  <si>
    <t>-</t>
  </si>
  <si>
    <t>Живко Ерцег</t>
  </si>
  <si>
    <t>Марко Ћитић</t>
  </si>
  <si>
    <t>Стеван Стевић</t>
  </si>
  <si>
    <t>Цвико Јекић</t>
  </si>
  <si>
    <t>Срђан Лалић</t>
  </si>
  <si>
    <t>Рада Мандић</t>
  </si>
  <si>
    <t>Лазар Радовановић</t>
  </si>
  <si>
    <t>Слободан Суботић</t>
  </si>
  <si>
    <t>Александар Ђурић</t>
  </si>
  <si>
    <t>ЗАПОСЛЕНИ У ДОПУНСКОМ РАДНОМ ОДНОСУ (ДО 50%)</t>
  </si>
  <si>
    <t>Витомир Поповић</t>
  </si>
  <si>
    <t>ЗАПОСЛЕНИ ПРЕМА УГОВОРУ О АНГАЖОВАЊУ (ХОНОРАРЦИ)</t>
  </si>
  <si>
    <t>Иван Миленковић</t>
  </si>
  <si>
    <t>Јелена Кочовић</t>
  </si>
  <si>
    <t xml:space="preserve"> </t>
  </si>
  <si>
    <t>Ред.</t>
  </si>
  <si>
    <t>Предмет</t>
  </si>
  <si>
    <t>Факултет/СП</t>
  </si>
  <si>
    <t>Година студија</t>
  </si>
  <si>
    <t>СЕМЕСТАР</t>
  </si>
  <si>
    <t xml:space="preserve">Статус </t>
  </si>
  <si>
    <t>Часова наставе</t>
  </si>
  <si>
    <t>Наставник</t>
  </si>
  <si>
    <t>Звање</t>
  </si>
  <si>
    <t>Статус наста-вника</t>
  </si>
  <si>
    <t>Мјесто запослења</t>
  </si>
  <si>
    <t>Брoj студен. који слуша наставу</t>
  </si>
  <si>
    <t>Бр. група</t>
  </si>
  <si>
    <t>Седм. сати</t>
  </si>
  <si>
    <t>бр.</t>
  </si>
  <si>
    <t>З/Љ</t>
  </si>
  <si>
    <t>наставе</t>
  </si>
  <si>
    <t>П</t>
  </si>
  <si>
    <t>В</t>
  </si>
  <si>
    <t>Л</t>
  </si>
  <si>
    <t>и становања</t>
  </si>
  <si>
    <t>Управљање инвестицијама и пројектима</t>
  </si>
  <si>
    <t>ФПЕ/ПЕ</t>
  </si>
  <si>
    <t xml:space="preserve">IV </t>
  </si>
  <si>
    <t>З</t>
  </si>
  <si>
    <t>Ван. проф.</t>
  </si>
  <si>
    <t>ДУИС</t>
  </si>
  <si>
    <t>СФ Добој</t>
  </si>
  <si>
    <t>Предузетништво</t>
  </si>
  <si>
    <t xml:space="preserve">III </t>
  </si>
  <si>
    <t>Љ</t>
  </si>
  <si>
    <t>Иновативни менаџмент</t>
  </si>
  <si>
    <t>V</t>
  </si>
  <si>
    <t xml:space="preserve">Математика за економисте </t>
  </si>
  <si>
    <t>I</t>
  </si>
  <si>
    <t>Доцент</t>
  </si>
  <si>
    <t xml:space="preserve">ФФ Пале, </t>
  </si>
  <si>
    <t xml:space="preserve">Ред. </t>
  </si>
  <si>
    <t>Факултет / СП</t>
  </si>
  <si>
    <t>Међународни маркетинг</t>
  </si>
  <si>
    <t>Ред. проф.</t>
  </si>
  <si>
    <t>Рачуноводство финансијских организација</t>
  </si>
  <si>
    <t>Пореско и спољнотрговинско рачуноводство</t>
  </si>
  <si>
    <t>Пословна статистика</t>
  </si>
  <si>
    <t xml:space="preserve">Рачуноводство </t>
  </si>
  <si>
    <t>Менаџмент људских ресурса</t>
  </si>
  <si>
    <t>Мултинационално рачуноводство</t>
  </si>
  <si>
    <t>Управљање међународним маркетингом</t>
  </si>
  <si>
    <t>Маркетинг у банкарству</t>
  </si>
  <si>
    <t>Дејан Тешић</t>
  </si>
  <si>
    <t>Евалуација инвестиционих пројеката</t>
  </si>
  <si>
    <t>Информациони системи за пословно одлучивање</t>
  </si>
  <si>
    <t>Форензичко рачуноводство и ревизија</t>
  </si>
  <si>
    <t>ИЗМЈЕНА ЛИСТЕ ОДГОВОРНИХ НАСТАВНИКА 2023/2024. ГОДИНА</t>
  </si>
  <si>
    <t>СЕНАТ УНИВЕРЗИТЕТА Фебруар 2024.</t>
  </si>
  <si>
    <t>ИЗМЈЕНЕ И ДОПУНЕ ЗА Љетњи СЕМЕСТАР 2023/2024</t>
  </si>
  <si>
    <t>Одговорни наставник по листи одг. наставника за 2023/2024</t>
  </si>
  <si>
    <t>Предлог измјене/допуне</t>
  </si>
  <si>
    <t>РАЗЛОГ ИЗМЈЕНЕ</t>
  </si>
  <si>
    <t>Потребна измјена уговора о ангажовању</t>
  </si>
  <si>
    <t>ФАКУЛТЕТ / СТУДИЈСКИ</t>
  </si>
  <si>
    <t>Наставник/сарадник</t>
  </si>
  <si>
    <t>Статус наставника</t>
  </si>
  <si>
    <t>Запослење</t>
  </si>
  <si>
    <t>ПРОГРАМ</t>
  </si>
  <si>
    <t>(ИЗЛ. МОДУЛ)</t>
  </si>
  <si>
    <t>Факултет пословне економије Бијељина</t>
  </si>
  <si>
    <t>Рацуноводство</t>
  </si>
  <si>
    <t>Катарина Божић</t>
  </si>
  <si>
    <t>Асистент</t>
  </si>
  <si>
    <t>Огњен Ранкић</t>
  </si>
  <si>
    <t>ФПЕ</t>
  </si>
  <si>
    <t>Именовање сарадника</t>
  </si>
  <si>
    <t>Не</t>
  </si>
  <si>
    <t>Маркетинг</t>
  </si>
  <si>
    <t>Срћко Илић</t>
  </si>
  <si>
    <t>Маркетинг услуга</t>
  </si>
  <si>
    <t>Међународна трговина</t>
  </si>
  <si>
    <t>Виши асистент</t>
  </si>
  <si>
    <t>Златко Симикић</t>
  </si>
  <si>
    <t>Царински системи и царинско пословање</t>
  </si>
  <si>
    <t>Спољнотрговинско пословање</t>
  </si>
  <si>
    <t>Економаска дипломатија</t>
  </si>
  <si>
    <t>Међународно пословно финансирање</t>
  </si>
  <si>
    <t>Пословни комуницирање и етика</t>
  </si>
  <si>
    <t>Пореско и споњнотрговинско рачуноводство</t>
  </si>
  <si>
    <t>Понашање потошача</t>
  </si>
  <si>
    <t>Међународни маркетин</t>
  </si>
  <si>
    <t>Форенжичко рачуноводство и ревизија</t>
  </si>
  <si>
    <t>ФПЕ/ФБО МАСТЕР</t>
  </si>
  <si>
    <t>Економија Европске Уније</t>
  </si>
  <si>
    <t>ФПЕ/МЕ МАСТЕР</t>
  </si>
  <si>
    <t>СЕНАТ УНИВЕРЗИТЕТА Октобар 2024.</t>
  </si>
  <si>
    <t>Право спољне трговине</t>
  </si>
  <si>
    <t>ванредни професор</t>
  </si>
  <si>
    <t>Професор отишао у пензију</t>
  </si>
  <si>
    <t>ИЗМЈЕНА ЛИСТЕ ОДГОВОРНИХ НАСТАВНИКА 2025/2026. ГОДИНА</t>
  </si>
  <si>
    <t>СЕНАТ УНИВЕРЗИТЕТА Октобар 2025.</t>
  </si>
  <si>
    <t>Одговорни наставник по листи одг. наставника за 2024/2025</t>
  </si>
  <si>
    <t>Социологија</t>
  </si>
  <si>
    <t>Драго Вуковић</t>
  </si>
  <si>
    <t>Ред. професор</t>
  </si>
  <si>
    <t>Х</t>
  </si>
  <si>
    <t>Душан Мојић</t>
  </si>
  <si>
    <t>Ред.професор</t>
  </si>
  <si>
    <t>ФФ-БГ</t>
  </si>
  <si>
    <t>Одлазак у пензију</t>
  </si>
  <si>
    <t>Да</t>
  </si>
  <si>
    <t>Теорија и анализа биланса</t>
  </si>
  <si>
    <t xml:space="preserve">III           </t>
  </si>
  <si>
    <t>Милица Обреновић</t>
  </si>
  <si>
    <t>В. асистент</t>
  </si>
  <si>
    <t>Породиљско боловање</t>
  </si>
  <si>
    <t>Пословне информационе технологије</t>
  </si>
  <si>
    <t>Лазар Раковић</t>
  </si>
  <si>
    <t>ЕФ-СУ</t>
  </si>
  <si>
    <t>Има настава на 2 циклусу</t>
  </si>
  <si>
    <t>Оливера Грљевић</t>
  </si>
  <si>
    <t>Стратегија електронског пословања</t>
  </si>
  <si>
    <t>Наташа Ђалић</t>
  </si>
  <si>
    <t>СФД</t>
  </si>
  <si>
    <t>Мирјана Марић</t>
  </si>
  <si>
    <t>Пословне базе података</t>
  </si>
  <si>
    <t>Љубиша Мичић</t>
  </si>
  <si>
    <t>ЕФ-БЛ</t>
  </si>
  <si>
    <t>Системи пословне интелигенције</t>
  </si>
  <si>
    <t>Вук Вуковић</t>
  </si>
  <si>
    <t>Менаџмент</t>
  </si>
  <si>
    <t>породиљско боловање</t>
  </si>
  <si>
    <t>Финансијска контрола и ревизија</t>
  </si>
  <si>
    <t>Ања Рајак</t>
  </si>
  <si>
    <t>отказ асистента</t>
  </si>
  <si>
    <t>Пословна организација</t>
  </si>
  <si>
    <t>Економика предузећа</t>
  </si>
  <si>
    <t>ИЗМЈЕНА ЛИСТЕ ОДГОВОРНИХ НАСТАВНИКА 2024/2025. ГОДИНА</t>
  </si>
  <si>
    <t>СЕНАТ УНИВЕРЗИТЕТА Новембар 2024.</t>
  </si>
  <si>
    <t>ИЗМЈЕНЕ И ДОПУНЕ ЗА Љетњи СЕМЕСТАР 2024/2025</t>
  </si>
  <si>
    <t>Понашање потрошача</t>
  </si>
  <si>
    <t>Звјездана Крстић</t>
  </si>
  <si>
    <t>ван. проф.</t>
  </si>
  <si>
    <t>Раскид уговора</t>
  </si>
  <si>
    <t>Дигитална економија</t>
  </si>
  <si>
    <t>II</t>
  </si>
  <si>
    <t>доцент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</si>
</sst>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0"/>
      <color rgb="FF000000"/>
      <name val="Times New Roman"/>
    </font>
    <font>
      <sz val="11"/>
      <name val="Calibri"/>
    </font>
    <font>
      <b/>
      <sz val="8"/>
      <color rgb="FF000000"/>
      <name val="Times New Roman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Times New Roman"/>
    </font>
    <font>
      <b/>
      <sz val="11"/>
      <color rgb="FF000000"/>
      <name val="Calibri"/>
    </font>
    <font>
      <b/>
      <u/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b/>
      <sz val="12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sz val="10"/>
      <color theme="1"/>
      <name val="Calibri"/>
    </font>
    <font>
      <b/>
      <sz val="10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0" fillId="2" borderId="6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/>
    </xf>
    <xf numFmtId="0" fontId="10" fillId="3" borderId="11" xfId="0" applyFont="1" applyFill="1" applyBorder="1" applyAlignment="1">
      <alignment vertic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2" borderId="6" xfId="0" applyFont="1" applyFill="1" applyBorder="1" applyAlignment="1">
      <alignment wrapText="1"/>
    </xf>
    <xf numFmtId="0" fontId="12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wrapText="1"/>
    </xf>
    <xf numFmtId="0" fontId="16" fillId="2" borderId="6" xfId="0" applyFont="1" applyFill="1" applyBorder="1" applyAlignment="1">
      <alignment vertical="center" wrapText="1"/>
    </xf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1" fontId="5" fillId="2" borderId="6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2" fillId="2" borderId="1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top"/>
    </xf>
    <xf numFmtId="164" fontId="5" fillId="0" borderId="6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/>
    </xf>
    <xf numFmtId="0" fontId="5" fillId="0" borderId="16" xfId="0" applyFont="1" applyBorder="1"/>
    <xf numFmtId="0" fontId="13" fillId="0" borderId="0" xfId="0" applyFont="1"/>
    <xf numFmtId="0" fontId="18" fillId="2" borderId="27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textRotation="90" wrapText="1"/>
    </xf>
    <xf numFmtId="0" fontId="18" fillId="2" borderId="39" xfId="0" applyFont="1" applyFill="1" applyBorder="1" applyAlignment="1">
      <alignment horizontal="center" vertical="center" wrapText="1"/>
    </xf>
    <xf numFmtId="0" fontId="7" fillId="9" borderId="44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9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7" fillId="9" borderId="4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/>
    </xf>
    <xf numFmtId="0" fontId="7" fillId="9" borderId="6" xfId="0" applyFont="1" applyFill="1" applyBorder="1" applyAlignment="1">
      <alignment horizontal="center" vertical="center" wrapText="1"/>
    </xf>
    <xf numFmtId="0" fontId="7" fillId="9" borderId="4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5" fillId="0" borderId="30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3" borderId="42" xfId="0" applyFont="1" applyFill="1" applyBorder="1"/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8" fillId="3" borderId="42" xfId="0" applyFont="1" applyFill="1" applyBorder="1" applyAlignment="1">
      <alignment horizontal="right" vertical="center"/>
    </xf>
    <xf numFmtId="0" fontId="13" fillId="3" borderId="42" xfId="0" applyFont="1" applyFill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left" vertical="center"/>
    </xf>
    <xf numFmtId="1" fontId="5" fillId="2" borderId="42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5" fillId="0" borderId="49" xfId="0" applyFont="1" applyBorder="1"/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 wrapText="1"/>
    </xf>
    <xf numFmtId="0" fontId="5" fillId="0" borderId="11" xfId="0" applyFont="1" applyBorder="1"/>
    <xf numFmtId="0" fontId="2" fillId="2" borderId="48" xfId="0" applyFont="1" applyFill="1" applyBorder="1" applyAlignment="1">
      <alignment horizontal="center" vertical="center" wrapText="1"/>
    </xf>
    <xf numFmtId="0" fontId="5" fillId="0" borderId="25" xfId="0" applyFont="1" applyBorder="1"/>
    <xf numFmtId="0" fontId="5" fillId="0" borderId="25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" fillId="0" borderId="0" xfId="0" applyFont="1"/>
    <xf numFmtId="0" fontId="5" fillId="0" borderId="25" xfId="0" applyFont="1" applyBorder="1" applyAlignment="1">
      <alignment horizontal="center" vertical="center"/>
    </xf>
    <xf numFmtId="0" fontId="3" fillId="0" borderId="11" xfId="0" applyFont="1" applyBorder="1" applyAlignment="1"/>
    <xf numFmtId="0" fontId="10" fillId="2" borderId="1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11" fillId="2" borderId="41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10" fillId="2" borderId="8" xfId="0" applyFont="1" applyFill="1" applyBorder="1" applyAlignment="1">
      <alignment horizontal="center"/>
    </xf>
    <xf numFmtId="164" fontId="5" fillId="0" borderId="25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3" fillId="0" borderId="9" xfId="0" applyFont="1" applyBorder="1" applyAlignment="1"/>
    <xf numFmtId="0" fontId="3" fillId="0" borderId="33" xfId="0" applyFont="1" applyBorder="1" applyAlignment="1"/>
    <xf numFmtId="0" fontId="5" fillId="4" borderId="32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0" fontId="3" fillId="0" borderId="10" xfId="0" applyFont="1" applyBorder="1" applyAlignment="1"/>
    <xf numFmtId="0" fontId="14" fillId="2" borderId="10" xfId="0" applyFont="1" applyFill="1" applyBorder="1" applyAlignment="1">
      <alignment horizontal="center" wrapText="1"/>
    </xf>
    <xf numFmtId="0" fontId="14" fillId="2" borderId="32" xfId="0" applyFont="1" applyFill="1" applyBorder="1" applyAlignment="1">
      <alignment horizontal="center" wrapText="1"/>
    </xf>
    <xf numFmtId="0" fontId="12" fillId="2" borderId="31" xfId="0" applyFont="1" applyFill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wrapText="1"/>
    </xf>
    <xf numFmtId="0" fontId="8" fillId="6" borderId="32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8" fillId="6" borderId="25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164" fontId="8" fillId="0" borderId="12" xfId="0" applyNumberFormat="1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" fillId="0" borderId="12" xfId="0" applyFont="1" applyBorder="1" applyAlignment="1"/>
    <xf numFmtId="0" fontId="5" fillId="0" borderId="1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wrapText="1"/>
    </xf>
    <xf numFmtId="0" fontId="3" fillId="0" borderId="22" xfId="0" applyFont="1" applyBorder="1" applyAlignment="1"/>
    <xf numFmtId="0" fontId="2" fillId="2" borderId="23" xfId="0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0" fontId="2" fillId="2" borderId="32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3" fillId="0" borderId="43" xfId="0" applyFont="1" applyBorder="1" applyAlignment="1"/>
    <xf numFmtId="0" fontId="2" fillId="2" borderId="25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2" fillId="2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35" xfId="0" applyFont="1" applyBorder="1" applyAlignment="1"/>
    <xf numFmtId="0" fontId="3" fillId="0" borderId="37" xfId="0" applyFont="1" applyBorder="1" applyAlignment="1"/>
    <xf numFmtId="0" fontId="8" fillId="2" borderId="13" xfId="0" applyFont="1" applyFill="1" applyBorder="1" applyAlignment="1">
      <alignment horizontal="center" vertical="center" wrapText="1"/>
    </xf>
    <xf numFmtId="0" fontId="3" fillId="0" borderId="34" xfId="0" applyFont="1" applyBorder="1" applyAlignment="1"/>
    <xf numFmtId="0" fontId="3" fillId="0" borderId="40" xfId="0" applyFont="1" applyBorder="1" applyAlignment="1"/>
    <xf numFmtId="0" fontId="18" fillId="2" borderId="25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center" vertical="center" wrapText="1"/>
    </xf>
    <xf numFmtId="0" fontId="3" fillId="0" borderId="42" xfId="0" applyFont="1" applyBorder="1" applyAlignment="1"/>
    <xf numFmtId="0" fontId="8" fillId="2" borderId="20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 wrapText="1"/>
    </xf>
    <xf numFmtId="0" fontId="3" fillId="0" borderId="4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/>
  </sheetViews>
  <sheetFormatPr defaultColWidth="14.42578125" defaultRowHeight="15" customHeight="1"/>
  <cols>
    <col min="1" max="1" width="8.7109375" customWidth="1"/>
    <col min="2" max="2" width="22" customWidth="1"/>
    <col min="3" max="15" width="8.7109375" customWidth="1"/>
    <col min="16" max="16" width="7.42578125" customWidth="1"/>
    <col min="17" max="17" width="6.7109375" customWidth="1"/>
    <col min="18" max="18" width="7" customWidth="1"/>
    <col min="19" max="19" width="6.5703125" customWidth="1"/>
    <col min="20" max="20" width="6.7109375" customWidth="1"/>
    <col min="21" max="21" width="7" customWidth="1"/>
    <col min="22" max="26" width="8.7109375" customWidth="1"/>
  </cols>
  <sheetData>
    <row r="1" spans="1:24">
      <c r="A1" s="5" t="s">
        <v>0</v>
      </c>
      <c r="C1" s="109"/>
      <c r="D1" s="3"/>
      <c r="E1" s="3"/>
      <c r="G1" s="3"/>
      <c r="H1" s="3"/>
    </row>
    <row r="2" spans="1:24">
      <c r="A2" s="5"/>
      <c r="D2" s="3"/>
      <c r="E2" s="3"/>
      <c r="G2" s="3"/>
      <c r="H2" s="3"/>
    </row>
    <row r="3" spans="1:24">
      <c r="A3" s="143" t="s">
        <v>1</v>
      </c>
      <c r="D3" s="3"/>
      <c r="E3" s="3"/>
      <c r="G3" s="3"/>
      <c r="H3" s="3"/>
    </row>
    <row r="4" spans="1:24" ht="14.25" customHeight="1">
      <c r="C4" s="156" t="s">
        <v>2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  <c r="O4" s="159" t="s">
        <v>3</v>
      </c>
      <c r="P4" s="157"/>
      <c r="Q4" s="157"/>
      <c r="R4" s="157"/>
      <c r="S4" s="157"/>
      <c r="T4" s="157"/>
      <c r="U4" s="157"/>
      <c r="V4" s="159" t="s">
        <v>4</v>
      </c>
      <c r="W4" s="157"/>
      <c r="X4" s="158"/>
    </row>
    <row r="5" spans="1:24" ht="14.25" customHeight="1">
      <c r="A5" s="160" t="s">
        <v>5</v>
      </c>
      <c r="B5" s="160" t="s">
        <v>6</v>
      </c>
      <c r="C5" s="161" t="s">
        <v>7</v>
      </c>
      <c r="D5" s="161" t="s">
        <v>8</v>
      </c>
      <c r="E5" s="146" t="s">
        <v>9</v>
      </c>
      <c r="F5" s="146" t="s">
        <v>10</v>
      </c>
      <c r="G5" s="147" t="s">
        <v>11</v>
      </c>
      <c r="H5" s="148" t="s">
        <v>12</v>
      </c>
      <c r="I5" s="150" t="s">
        <v>13</v>
      </c>
      <c r="J5" s="148" t="s">
        <v>12</v>
      </c>
      <c r="K5" s="146" t="s">
        <v>14</v>
      </c>
      <c r="L5" s="146" t="s">
        <v>15</v>
      </c>
      <c r="M5" s="152" t="s">
        <v>16</v>
      </c>
      <c r="N5" s="149"/>
      <c r="O5" s="164" t="s">
        <v>17</v>
      </c>
      <c r="P5" s="165"/>
      <c r="Q5" s="166" t="s">
        <v>18</v>
      </c>
      <c r="R5" s="149"/>
      <c r="S5" s="167" t="s">
        <v>19</v>
      </c>
      <c r="T5" s="158"/>
      <c r="U5" s="163" t="s">
        <v>20</v>
      </c>
      <c r="V5" s="163" t="s">
        <v>21</v>
      </c>
      <c r="W5" s="168" t="s">
        <v>22</v>
      </c>
      <c r="X5" s="163" t="s">
        <v>23</v>
      </c>
    </row>
    <row r="6" spans="1:24" ht="25.5" customHeight="1">
      <c r="A6" s="145"/>
      <c r="B6" s="145"/>
      <c r="C6" s="145"/>
      <c r="D6" s="145"/>
      <c r="E6" s="145"/>
      <c r="F6" s="145"/>
      <c r="G6" s="145"/>
      <c r="H6" s="149"/>
      <c r="I6" s="151"/>
      <c r="J6" s="149"/>
      <c r="K6" s="145"/>
      <c r="L6" s="145"/>
      <c r="M6" s="6" t="s">
        <v>24</v>
      </c>
      <c r="N6" s="6" t="s">
        <v>25</v>
      </c>
      <c r="O6" s="26" t="s">
        <v>9</v>
      </c>
      <c r="P6" s="27" t="s">
        <v>10</v>
      </c>
      <c r="Q6" s="26" t="s">
        <v>9</v>
      </c>
      <c r="R6" s="27" t="s">
        <v>10</v>
      </c>
      <c r="S6" s="28" t="s">
        <v>9</v>
      </c>
      <c r="T6" s="29" t="s">
        <v>10</v>
      </c>
      <c r="U6" s="145"/>
      <c r="V6" s="145"/>
      <c r="W6" s="151"/>
      <c r="X6" s="145"/>
    </row>
    <row r="7" spans="1:24">
      <c r="A7" s="7"/>
      <c r="B7" s="7"/>
      <c r="C7" s="8"/>
      <c r="D7" s="9"/>
      <c r="E7" s="10"/>
      <c r="F7" s="10"/>
      <c r="G7" s="10"/>
      <c r="H7" s="10"/>
      <c r="I7" s="10"/>
      <c r="J7" s="10"/>
      <c r="K7" s="10"/>
      <c r="L7" s="10"/>
      <c r="M7" s="11"/>
      <c r="N7" s="11"/>
      <c r="O7" s="112"/>
      <c r="P7" s="112"/>
      <c r="Q7" s="112"/>
      <c r="R7" s="112"/>
      <c r="S7" s="112"/>
      <c r="T7" s="112"/>
      <c r="U7" s="12"/>
      <c r="V7" s="12"/>
      <c r="W7" s="12"/>
      <c r="X7" s="12"/>
    </row>
    <row r="8" spans="1:24">
      <c r="A8" s="194">
        <v>1</v>
      </c>
      <c r="B8" s="162" t="s">
        <v>26</v>
      </c>
      <c r="C8" s="30" t="s">
        <v>27</v>
      </c>
      <c r="D8" s="31">
        <v>6</v>
      </c>
      <c r="E8" s="15">
        <v>8</v>
      </c>
      <c r="F8" s="16">
        <v>0</v>
      </c>
      <c r="G8" s="31">
        <f t="shared" ref="G8:G37" si="0">E8+(F8*0.6)</f>
        <v>8</v>
      </c>
      <c r="H8" s="39">
        <f t="shared" ref="H8:H37" si="1">G8/D8*100</f>
        <v>133.33333333333331</v>
      </c>
      <c r="I8" s="153">
        <f>(G8+G9)/2</f>
        <v>7.5</v>
      </c>
      <c r="J8" s="154">
        <f>I8/D8*100</f>
        <v>125</v>
      </c>
      <c r="K8" s="153">
        <f>IF(I8&lt;D8,"nema normu",D8)</f>
        <v>6</v>
      </c>
      <c r="L8" s="153">
        <f>IF(I8&gt;D8,I8-D8,0)</f>
        <v>1.5</v>
      </c>
      <c r="M8" s="144">
        <v>1</v>
      </c>
      <c r="N8" s="144">
        <v>2</v>
      </c>
      <c r="O8" s="20"/>
      <c r="P8" s="20"/>
      <c r="Q8" s="20"/>
      <c r="R8" s="116"/>
      <c r="S8" s="20"/>
      <c r="T8" s="20"/>
      <c r="U8" s="13"/>
      <c r="V8" s="13">
        <f t="shared" ref="V8:V26" si="2">G8+U8</f>
        <v>8</v>
      </c>
      <c r="W8" s="144">
        <f>(V8+V9)/2</f>
        <v>7.5</v>
      </c>
      <c r="X8" s="144">
        <f>W8-D8</f>
        <v>1.5</v>
      </c>
    </row>
    <row r="9" spans="1:24">
      <c r="A9" s="145"/>
      <c r="B9" s="145"/>
      <c r="C9" s="13" t="s">
        <v>28</v>
      </c>
      <c r="D9" s="14">
        <v>6</v>
      </c>
      <c r="E9" s="15">
        <v>7</v>
      </c>
      <c r="F9" s="16">
        <v>0</v>
      </c>
      <c r="G9" s="14">
        <f t="shared" si="0"/>
        <v>7</v>
      </c>
      <c r="H9" s="17">
        <f t="shared" si="1"/>
        <v>116.66666666666667</v>
      </c>
      <c r="I9" s="145"/>
      <c r="J9" s="145"/>
      <c r="K9" s="145"/>
      <c r="L9" s="145"/>
      <c r="M9" s="145"/>
      <c r="N9" s="145"/>
      <c r="O9" s="20"/>
      <c r="P9" s="20"/>
      <c r="Q9" s="20"/>
      <c r="R9" s="116"/>
      <c r="S9" s="20"/>
      <c r="T9" s="20"/>
      <c r="U9" s="13"/>
      <c r="V9" s="13">
        <f t="shared" si="2"/>
        <v>7</v>
      </c>
      <c r="W9" s="145"/>
      <c r="X9" s="145"/>
    </row>
    <row r="10" spans="1:24">
      <c r="A10" s="194">
        <v>2</v>
      </c>
      <c r="B10" s="162" t="s">
        <v>29</v>
      </c>
      <c r="C10" s="30" t="s">
        <v>27</v>
      </c>
      <c r="D10" s="31">
        <v>6</v>
      </c>
      <c r="E10" s="15">
        <v>12</v>
      </c>
      <c r="F10" s="16">
        <v>0</v>
      </c>
      <c r="G10" s="31">
        <f t="shared" si="0"/>
        <v>12</v>
      </c>
      <c r="H10" s="39">
        <f t="shared" si="1"/>
        <v>200</v>
      </c>
      <c r="I10" s="153">
        <f>(G10+G11)/2</f>
        <v>7</v>
      </c>
      <c r="J10" s="154">
        <f>I10/D10*100</f>
        <v>116.66666666666667</v>
      </c>
      <c r="K10" s="153">
        <f>IF(I10&lt;D10,"nema normu",D10)</f>
        <v>6</v>
      </c>
      <c r="L10" s="153">
        <f>IF(I10&gt;D10,I10-D10,0)</f>
        <v>1</v>
      </c>
      <c r="M10" s="144">
        <v>3</v>
      </c>
      <c r="N10" s="144">
        <v>2</v>
      </c>
      <c r="O10" s="20"/>
      <c r="P10" s="20"/>
      <c r="Q10" s="20">
        <v>2</v>
      </c>
      <c r="R10" s="116"/>
      <c r="S10" s="20">
        <v>0</v>
      </c>
      <c r="T10" s="20"/>
      <c r="U10" s="13">
        <v>2</v>
      </c>
      <c r="V10" s="13">
        <f t="shared" si="2"/>
        <v>14</v>
      </c>
      <c r="W10" s="144">
        <f>(V10+V11)/2</f>
        <v>8</v>
      </c>
      <c r="X10" s="144">
        <f>W10-D10</f>
        <v>2</v>
      </c>
    </row>
    <row r="11" spans="1:24">
      <c r="A11" s="145"/>
      <c r="B11" s="145"/>
      <c r="C11" s="13" t="s">
        <v>28</v>
      </c>
      <c r="D11" s="14">
        <v>6</v>
      </c>
      <c r="E11" s="15">
        <v>2</v>
      </c>
      <c r="F11" s="16">
        <v>0</v>
      </c>
      <c r="G11" s="14">
        <f t="shared" si="0"/>
        <v>2</v>
      </c>
      <c r="H11" s="17">
        <f t="shared" si="1"/>
        <v>33.333333333333329</v>
      </c>
      <c r="I11" s="145"/>
      <c r="J11" s="145"/>
      <c r="K11" s="145"/>
      <c r="L11" s="145"/>
      <c r="M11" s="145"/>
      <c r="N11" s="145"/>
      <c r="O11" s="20"/>
      <c r="P11" s="20"/>
      <c r="Q11" s="20">
        <v>0</v>
      </c>
      <c r="R11" s="116"/>
      <c r="S11" s="20"/>
      <c r="T11" s="20"/>
      <c r="U11" s="13">
        <v>0</v>
      </c>
      <c r="V11" s="13">
        <f t="shared" si="2"/>
        <v>2</v>
      </c>
      <c r="W11" s="145"/>
      <c r="X11" s="145"/>
    </row>
    <row r="12" spans="1:24">
      <c r="A12" s="194">
        <v>3</v>
      </c>
      <c r="B12" s="162" t="s">
        <v>30</v>
      </c>
      <c r="C12" s="30" t="s">
        <v>27</v>
      </c>
      <c r="D12" s="31">
        <v>6</v>
      </c>
      <c r="E12" s="15">
        <v>8</v>
      </c>
      <c r="F12" s="16">
        <v>6</v>
      </c>
      <c r="G12" s="31">
        <f t="shared" si="0"/>
        <v>11.6</v>
      </c>
      <c r="H12" s="39">
        <f t="shared" si="1"/>
        <v>193.33333333333334</v>
      </c>
      <c r="I12" s="153">
        <f>(G12+G13)/2</f>
        <v>6.3999999999999995</v>
      </c>
      <c r="J12" s="154">
        <f>I12/D12*100</f>
        <v>106.66666666666667</v>
      </c>
      <c r="K12" s="153">
        <f>IF(I12&lt;D12,"nema normu",D12)</f>
        <v>6</v>
      </c>
      <c r="L12" s="153">
        <f>IF(I12&gt;D12,I12-D12,0)</f>
        <v>0.39999999999999947</v>
      </c>
      <c r="M12" s="155">
        <v>2</v>
      </c>
      <c r="N12" s="155">
        <v>1</v>
      </c>
      <c r="O12" s="20">
        <v>0</v>
      </c>
      <c r="P12" s="20">
        <v>0</v>
      </c>
      <c r="Q12" s="20"/>
      <c r="R12" s="116"/>
      <c r="S12" s="20"/>
      <c r="T12" s="20"/>
      <c r="U12" s="13"/>
      <c r="V12" s="13">
        <f t="shared" si="2"/>
        <v>11.6</v>
      </c>
      <c r="W12" s="144">
        <f>(V12+V13)/2</f>
        <v>6.3999999999999995</v>
      </c>
      <c r="X12" s="144">
        <f>W12-D12</f>
        <v>0.39999999999999947</v>
      </c>
    </row>
    <row r="13" spans="1:24">
      <c r="A13" s="145"/>
      <c r="B13" s="145"/>
      <c r="C13" s="13" t="s">
        <v>28</v>
      </c>
      <c r="D13" s="14">
        <v>6</v>
      </c>
      <c r="E13" s="15">
        <v>0</v>
      </c>
      <c r="F13" s="16">
        <v>2</v>
      </c>
      <c r="G13" s="14">
        <f t="shared" si="0"/>
        <v>1.2</v>
      </c>
      <c r="H13" s="17">
        <f t="shared" si="1"/>
        <v>20</v>
      </c>
      <c r="I13" s="145"/>
      <c r="J13" s="145"/>
      <c r="K13" s="145"/>
      <c r="L13" s="145"/>
      <c r="M13" s="145"/>
      <c r="N13" s="145"/>
      <c r="O13" s="20"/>
      <c r="P13" s="20"/>
      <c r="Q13" s="20"/>
      <c r="R13" s="116"/>
      <c r="S13" s="20"/>
      <c r="T13" s="20"/>
      <c r="U13" s="13"/>
      <c r="V13" s="13">
        <f t="shared" si="2"/>
        <v>1.2</v>
      </c>
      <c r="W13" s="145"/>
      <c r="X13" s="145"/>
    </row>
    <row r="14" spans="1:24">
      <c r="A14" s="194">
        <v>4</v>
      </c>
      <c r="B14" s="162" t="s">
        <v>31</v>
      </c>
      <c r="C14" s="30" t="s">
        <v>27</v>
      </c>
      <c r="D14" s="31">
        <v>6</v>
      </c>
      <c r="E14" s="15">
        <v>4</v>
      </c>
      <c r="F14" s="16">
        <v>0</v>
      </c>
      <c r="G14" s="31">
        <f t="shared" si="0"/>
        <v>4</v>
      </c>
      <c r="H14" s="39">
        <f t="shared" si="1"/>
        <v>66.666666666666657</v>
      </c>
      <c r="I14" s="153">
        <f>(G14+G15)/2</f>
        <v>6</v>
      </c>
      <c r="J14" s="154">
        <f>I14/D14*100</f>
        <v>100</v>
      </c>
      <c r="K14" s="153">
        <f>IF(I14&lt;D14,"nema normu",D14)</f>
        <v>6</v>
      </c>
      <c r="L14" s="153">
        <f>IF(I14&gt;D14,I14-D14,0)</f>
        <v>0</v>
      </c>
      <c r="M14" s="155">
        <v>3</v>
      </c>
      <c r="N14" s="155">
        <v>0</v>
      </c>
      <c r="O14" s="20"/>
      <c r="P14" s="20"/>
      <c r="Q14" s="20"/>
      <c r="R14" s="116"/>
      <c r="S14" s="20"/>
      <c r="T14" s="20"/>
      <c r="U14" s="13"/>
      <c r="V14" s="13">
        <f t="shared" si="2"/>
        <v>4</v>
      </c>
      <c r="W14" s="144">
        <f>(V14+V15)/2</f>
        <v>6</v>
      </c>
      <c r="X14" s="144">
        <f>W14-D14</f>
        <v>0</v>
      </c>
    </row>
    <row r="15" spans="1:24">
      <c r="A15" s="145"/>
      <c r="B15" s="195"/>
      <c r="C15" s="13" t="s">
        <v>28</v>
      </c>
      <c r="D15" s="14">
        <v>6</v>
      </c>
      <c r="E15" s="15">
        <v>8</v>
      </c>
      <c r="F15" s="16">
        <v>0</v>
      </c>
      <c r="G15" s="14">
        <f t="shared" si="0"/>
        <v>8</v>
      </c>
      <c r="H15" s="17">
        <f t="shared" si="1"/>
        <v>133.33333333333331</v>
      </c>
      <c r="I15" s="145"/>
      <c r="J15" s="145"/>
      <c r="K15" s="145"/>
      <c r="L15" s="145"/>
      <c r="M15" s="145"/>
      <c r="N15" s="145"/>
      <c r="O15" s="20"/>
      <c r="P15" s="20"/>
      <c r="Q15" s="20"/>
      <c r="R15" s="116"/>
      <c r="S15" s="20"/>
      <c r="T15" s="20"/>
      <c r="U15" s="13"/>
      <c r="V15" s="13">
        <f t="shared" si="2"/>
        <v>8</v>
      </c>
      <c r="W15" s="145"/>
      <c r="X15" s="145"/>
    </row>
    <row r="16" spans="1:24">
      <c r="A16" s="144">
        <v>5</v>
      </c>
      <c r="B16" s="162" t="s">
        <v>32</v>
      </c>
      <c r="C16" s="30" t="s">
        <v>27</v>
      </c>
      <c r="D16" s="31">
        <v>6</v>
      </c>
      <c r="E16" s="15">
        <v>4</v>
      </c>
      <c r="F16" s="16"/>
      <c r="G16" s="31">
        <f t="shared" si="0"/>
        <v>4</v>
      </c>
      <c r="H16" s="39">
        <f t="shared" si="1"/>
        <v>66.666666666666657</v>
      </c>
      <c r="I16" s="153">
        <f>(G16+G17)/2</f>
        <v>6</v>
      </c>
      <c r="J16" s="154">
        <f>I16/D16*100</f>
        <v>100</v>
      </c>
      <c r="K16" s="153">
        <f>IF(I16&lt;D16,"nema normu",D16)</f>
        <v>6</v>
      </c>
      <c r="L16" s="153">
        <f>IF(I16&gt;D16,I16-D16,0)</f>
        <v>0</v>
      </c>
      <c r="M16" s="155">
        <v>1</v>
      </c>
      <c r="N16" s="155">
        <v>2</v>
      </c>
      <c r="O16" s="20"/>
      <c r="P16" s="20"/>
      <c r="Q16" s="20"/>
      <c r="R16" s="116"/>
      <c r="S16" s="20"/>
      <c r="T16" s="20"/>
      <c r="U16" s="13"/>
      <c r="V16" s="13">
        <f t="shared" si="2"/>
        <v>4</v>
      </c>
      <c r="W16" s="144">
        <f>(V16+V17)/2</f>
        <v>6</v>
      </c>
      <c r="X16" s="144">
        <f>W16-D16</f>
        <v>0</v>
      </c>
    </row>
    <row r="17" spans="1:24">
      <c r="A17" s="145"/>
      <c r="B17" s="145"/>
      <c r="C17" s="13" t="s">
        <v>28</v>
      </c>
      <c r="D17" s="14">
        <v>6</v>
      </c>
      <c r="E17" s="15">
        <v>8</v>
      </c>
      <c r="F17" s="16"/>
      <c r="G17" s="14">
        <f t="shared" si="0"/>
        <v>8</v>
      </c>
      <c r="H17" s="17">
        <f t="shared" si="1"/>
        <v>133.33333333333331</v>
      </c>
      <c r="I17" s="145"/>
      <c r="J17" s="145"/>
      <c r="K17" s="145"/>
      <c r="L17" s="145"/>
      <c r="M17" s="145"/>
      <c r="N17" s="145"/>
      <c r="O17" s="20"/>
      <c r="P17" s="20"/>
      <c r="Q17" s="20"/>
      <c r="R17" s="116"/>
      <c r="S17" s="20"/>
      <c r="T17" s="20"/>
      <c r="U17" s="13"/>
      <c r="V17" s="13">
        <f t="shared" si="2"/>
        <v>8</v>
      </c>
      <c r="W17" s="145"/>
      <c r="X17" s="145"/>
    </row>
    <row r="18" spans="1:24">
      <c r="A18" s="144">
        <v>6</v>
      </c>
      <c r="B18" s="162" t="s">
        <v>33</v>
      </c>
      <c r="C18" s="30" t="s">
        <v>27</v>
      </c>
      <c r="D18" s="31">
        <v>6</v>
      </c>
      <c r="E18" s="15">
        <v>4</v>
      </c>
      <c r="F18" s="16">
        <v>0</v>
      </c>
      <c r="G18" s="31">
        <f t="shared" si="0"/>
        <v>4</v>
      </c>
      <c r="H18" s="39">
        <f t="shared" si="1"/>
        <v>66.666666666666657</v>
      </c>
      <c r="I18" s="153">
        <f>(G18+G19)/2</f>
        <v>5</v>
      </c>
      <c r="J18" s="154">
        <f>I18/D18*100</f>
        <v>83.333333333333343</v>
      </c>
      <c r="K18" s="153" t="str">
        <f>IF(I18&lt;D18,"nema normu",D18)</f>
        <v>nema normu</v>
      </c>
      <c r="L18" s="153">
        <f>IF(I18&gt;D18,I18-D18,0)</f>
        <v>0</v>
      </c>
      <c r="M18" s="155">
        <v>2</v>
      </c>
      <c r="N18" s="155">
        <v>1</v>
      </c>
      <c r="O18" s="20"/>
      <c r="P18" s="20"/>
      <c r="Q18" s="20"/>
      <c r="R18" s="116"/>
      <c r="S18" s="20"/>
      <c r="T18" s="20"/>
      <c r="U18" s="13"/>
      <c r="V18" s="13">
        <f t="shared" si="2"/>
        <v>4</v>
      </c>
      <c r="W18" s="144">
        <f>(V18+V19)/2</f>
        <v>5</v>
      </c>
      <c r="X18" s="144">
        <f>W18-D18</f>
        <v>-1</v>
      </c>
    </row>
    <row r="19" spans="1:24">
      <c r="A19" s="145"/>
      <c r="B19" s="145"/>
      <c r="C19" s="13" t="s">
        <v>28</v>
      </c>
      <c r="D19" s="14">
        <v>6</v>
      </c>
      <c r="E19" s="15">
        <v>6</v>
      </c>
      <c r="F19" s="16">
        <v>0</v>
      </c>
      <c r="G19" s="14">
        <f t="shared" si="0"/>
        <v>6</v>
      </c>
      <c r="H19" s="17">
        <f t="shared" si="1"/>
        <v>100</v>
      </c>
      <c r="I19" s="145"/>
      <c r="J19" s="145"/>
      <c r="K19" s="145"/>
      <c r="L19" s="145"/>
      <c r="M19" s="145"/>
      <c r="N19" s="145"/>
      <c r="O19" s="20"/>
      <c r="P19" s="20"/>
      <c r="Q19" s="20"/>
      <c r="R19" s="116"/>
      <c r="S19" s="20"/>
      <c r="T19" s="20"/>
      <c r="U19" s="13"/>
      <c r="V19" s="13">
        <f t="shared" si="2"/>
        <v>6</v>
      </c>
      <c r="W19" s="145"/>
      <c r="X19" s="145"/>
    </row>
    <row r="20" spans="1:24">
      <c r="A20" s="144">
        <v>7</v>
      </c>
      <c r="B20" s="162" t="s">
        <v>34</v>
      </c>
      <c r="C20" s="30" t="s">
        <v>27</v>
      </c>
      <c r="D20" s="31">
        <v>6</v>
      </c>
      <c r="E20" s="15">
        <v>4</v>
      </c>
      <c r="F20" s="16">
        <v>0</v>
      </c>
      <c r="G20" s="31">
        <f t="shared" si="0"/>
        <v>4</v>
      </c>
      <c r="H20" s="39">
        <f t="shared" si="1"/>
        <v>66.666666666666657</v>
      </c>
      <c r="I20" s="153">
        <f>(G20+G21)/2</f>
        <v>6</v>
      </c>
      <c r="J20" s="154">
        <f>I20/D20*100</f>
        <v>100</v>
      </c>
      <c r="K20" s="153">
        <f>IF(I20&lt;D20,"nema normu",D20)</f>
        <v>6</v>
      </c>
      <c r="L20" s="153">
        <f>IF(I20&gt;D20,I20-D20,0)</f>
        <v>0</v>
      </c>
      <c r="M20" s="155">
        <v>1</v>
      </c>
      <c r="N20" s="155">
        <v>2</v>
      </c>
      <c r="O20" s="20"/>
      <c r="P20" s="20"/>
      <c r="Q20" s="20"/>
      <c r="R20" s="116"/>
      <c r="S20" s="20"/>
      <c r="T20" s="20"/>
      <c r="U20" s="13"/>
      <c r="V20" s="13">
        <f t="shared" si="2"/>
        <v>4</v>
      </c>
      <c r="W20" s="144">
        <f>(V20+V21)/2</f>
        <v>6</v>
      </c>
      <c r="X20" s="144">
        <f>W20-D20</f>
        <v>0</v>
      </c>
    </row>
    <row r="21" spans="1:24" ht="15.75" customHeight="1">
      <c r="A21" s="145"/>
      <c r="B21" s="145"/>
      <c r="C21" s="13" t="s">
        <v>28</v>
      </c>
      <c r="D21" s="14">
        <v>6</v>
      </c>
      <c r="E21" s="15">
        <v>8</v>
      </c>
      <c r="F21" s="16">
        <v>0</v>
      </c>
      <c r="G21" s="14">
        <f t="shared" si="0"/>
        <v>8</v>
      </c>
      <c r="H21" s="17">
        <f t="shared" si="1"/>
        <v>133.33333333333331</v>
      </c>
      <c r="I21" s="145"/>
      <c r="J21" s="145"/>
      <c r="K21" s="145"/>
      <c r="L21" s="145"/>
      <c r="M21" s="145"/>
      <c r="N21" s="145"/>
      <c r="O21" s="20"/>
      <c r="P21" s="20"/>
      <c r="Q21" s="20"/>
      <c r="R21" s="116"/>
      <c r="S21" s="20"/>
      <c r="T21" s="20"/>
      <c r="U21" s="13"/>
      <c r="V21" s="13">
        <f t="shared" si="2"/>
        <v>8</v>
      </c>
      <c r="W21" s="145"/>
      <c r="X21" s="145"/>
    </row>
    <row r="22" spans="1:24" ht="15.75" customHeight="1">
      <c r="A22" s="144">
        <v>8</v>
      </c>
      <c r="B22" s="162" t="s">
        <v>35</v>
      </c>
      <c r="C22" s="30" t="s">
        <v>27</v>
      </c>
      <c r="D22" s="31">
        <v>3</v>
      </c>
      <c r="E22" s="15">
        <v>8</v>
      </c>
      <c r="F22" s="16">
        <v>0</v>
      </c>
      <c r="G22" s="31">
        <f t="shared" si="0"/>
        <v>8</v>
      </c>
      <c r="H22" s="39">
        <f t="shared" si="1"/>
        <v>266.66666666666663</v>
      </c>
      <c r="I22" s="153">
        <f>(G22+G23)/2</f>
        <v>6</v>
      </c>
      <c r="J22" s="154">
        <f>I22/D22*100</f>
        <v>200</v>
      </c>
      <c r="K22" s="153">
        <f>IF(I22&lt;D22,"nema normu",D22)</f>
        <v>3</v>
      </c>
      <c r="L22" s="153">
        <f>IF(I22&gt;D22,I22-D22,0)</f>
        <v>3</v>
      </c>
      <c r="M22" s="155">
        <v>2</v>
      </c>
      <c r="N22" s="155">
        <v>1</v>
      </c>
      <c r="O22" s="20"/>
      <c r="P22" s="20"/>
      <c r="Q22" s="20"/>
      <c r="R22" s="116"/>
      <c r="S22" s="20"/>
      <c r="T22" s="20"/>
      <c r="U22" s="13"/>
      <c r="V22" s="13">
        <f t="shared" si="2"/>
        <v>8</v>
      </c>
      <c r="W22" s="144">
        <f>(V22+V23)/2</f>
        <v>8</v>
      </c>
      <c r="X22" s="144">
        <f>W22-D22</f>
        <v>5</v>
      </c>
    </row>
    <row r="23" spans="1:24" ht="15.75" customHeight="1">
      <c r="A23" s="145"/>
      <c r="B23" s="145"/>
      <c r="C23" s="13" t="s">
        <v>28</v>
      </c>
      <c r="D23" s="14">
        <v>3</v>
      </c>
      <c r="E23" s="15">
        <v>4</v>
      </c>
      <c r="F23" s="16">
        <v>0</v>
      </c>
      <c r="G23" s="14">
        <f t="shared" si="0"/>
        <v>4</v>
      </c>
      <c r="H23" s="17">
        <f t="shared" si="1"/>
        <v>133.33333333333331</v>
      </c>
      <c r="I23" s="145"/>
      <c r="J23" s="145"/>
      <c r="K23" s="145"/>
      <c r="L23" s="145"/>
      <c r="M23" s="145"/>
      <c r="N23" s="145"/>
      <c r="O23" s="20">
        <v>4</v>
      </c>
      <c r="P23" s="20"/>
      <c r="Q23" s="20"/>
      <c r="R23" s="116"/>
      <c r="S23" s="20"/>
      <c r="T23" s="20"/>
      <c r="U23" s="13">
        <v>4</v>
      </c>
      <c r="V23" s="13">
        <f t="shared" si="2"/>
        <v>8</v>
      </c>
      <c r="W23" s="145"/>
      <c r="X23" s="145"/>
    </row>
    <row r="24" spans="1:24" ht="15.75" customHeight="1">
      <c r="A24" s="144">
        <v>9</v>
      </c>
      <c r="B24" s="162" t="s">
        <v>36</v>
      </c>
      <c r="C24" s="13" t="s">
        <v>27</v>
      </c>
      <c r="D24" s="114">
        <v>6</v>
      </c>
      <c r="E24" s="15">
        <v>8</v>
      </c>
      <c r="F24" s="16">
        <v>0</v>
      </c>
      <c r="G24" s="14">
        <f t="shared" si="0"/>
        <v>8</v>
      </c>
      <c r="H24" s="17">
        <f t="shared" si="1"/>
        <v>133.33333333333331</v>
      </c>
      <c r="I24" s="153">
        <f>(G24+G25)/2</f>
        <v>6</v>
      </c>
      <c r="J24" s="154">
        <f>I24/D24*100</f>
        <v>100</v>
      </c>
      <c r="K24" s="153">
        <f>IF(I24&lt;D24,"nema normu",D24)</f>
        <v>6</v>
      </c>
      <c r="L24" s="153">
        <f>IF(I24&gt;D24,I24-D24,0)</f>
        <v>0</v>
      </c>
      <c r="M24" s="155">
        <v>1</v>
      </c>
      <c r="N24" s="155">
        <v>2</v>
      </c>
      <c r="O24" s="20"/>
      <c r="P24" s="20"/>
      <c r="Q24" s="20"/>
      <c r="R24" s="18"/>
      <c r="S24" s="20"/>
      <c r="T24" s="20"/>
      <c r="U24" s="13"/>
      <c r="V24" s="13">
        <f t="shared" si="2"/>
        <v>8</v>
      </c>
      <c r="W24" s="144">
        <f>(V24+V25)/2</f>
        <v>6</v>
      </c>
      <c r="X24" s="144">
        <f>W24-D24</f>
        <v>0</v>
      </c>
    </row>
    <row r="25" spans="1:24" ht="15.75" customHeight="1">
      <c r="A25" s="145"/>
      <c r="B25" s="145"/>
      <c r="C25" s="13" t="s">
        <v>28</v>
      </c>
      <c r="D25" s="114">
        <v>6</v>
      </c>
      <c r="E25" s="15">
        <v>4</v>
      </c>
      <c r="F25" s="16">
        <v>0</v>
      </c>
      <c r="G25" s="14">
        <f t="shared" si="0"/>
        <v>4</v>
      </c>
      <c r="H25" s="17">
        <f t="shared" si="1"/>
        <v>66.666666666666657</v>
      </c>
      <c r="I25" s="145"/>
      <c r="J25" s="145"/>
      <c r="K25" s="145"/>
      <c r="L25" s="145"/>
      <c r="M25" s="145"/>
      <c r="N25" s="145"/>
      <c r="O25" s="20"/>
      <c r="P25" s="20"/>
      <c r="Q25" s="20"/>
      <c r="R25" s="18"/>
      <c r="S25" s="20"/>
      <c r="T25" s="20"/>
      <c r="U25" s="13"/>
      <c r="V25" s="13">
        <f t="shared" si="2"/>
        <v>4</v>
      </c>
      <c r="W25" s="145"/>
      <c r="X25" s="145"/>
    </row>
    <row r="26" spans="1:24" ht="15.75" customHeight="1">
      <c r="A26" s="144">
        <v>10</v>
      </c>
      <c r="B26" s="162"/>
      <c r="C26" s="30" t="s">
        <v>27</v>
      </c>
      <c r="D26" s="14">
        <v>6</v>
      </c>
      <c r="E26" s="15">
        <v>0</v>
      </c>
      <c r="F26" s="16">
        <v>0</v>
      </c>
      <c r="G26" s="14">
        <f t="shared" si="0"/>
        <v>0</v>
      </c>
      <c r="H26" s="17">
        <f t="shared" si="1"/>
        <v>0</v>
      </c>
      <c r="I26" s="153">
        <f>(G26+G27)/2</f>
        <v>0</v>
      </c>
      <c r="J26" s="154">
        <f>I26/D26*100</f>
        <v>0</v>
      </c>
      <c r="K26" s="153" t="str">
        <f>IF(I26&lt;D26,"nema normu",D26)</f>
        <v>nema normu</v>
      </c>
      <c r="L26" s="153">
        <f>IF(I26&gt;D26,I26-D26,0)</f>
        <v>0</v>
      </c>
      <c r="M26" s="155"/>
      <c r="N26" s="155"/>
      <c r="O26" s="20"/>
      <c r="P26" s="20"/>
      <c r="Q26" s="20"/>
      <c r="R26" s="20"/>
      <c r="S26" s="20"/>
      <c r="T26" s="20"/>
      <c r="U26" s="13"/>
      <c r="V26" s="13">
        <f t="shared" si="2"/>
        <v>0</v>
      </c>
      <c r="W26" s="144">
        <f>(V26+V27)/2</f>
        <v>0</v>
      </c>
      <c r="X26" s="144">
        <f>W26-D26</f>
        <v>-6</v>
      </c>
    </row>
    <row r="27" spans="1:24" ht="15.75" customHeight="1">
      <c r="A27" s="145"/>
      <c r="B27" s="145"/>
      <c r="C27" s="13" t="s">
        <v>28</v>
      </c>
      <c r="D27" s="14">
        <v>6</v>
      </c>
      <c r="E27" s="15"/>
      <c r="F27" s="16"/>
      <c r="G27" s="14">
        <f t="shared" si="0"/>
        <v>0</v>
      </c>
      <c r="H27" s="17">
        <f t="shared" si="1"/>
        <v>0</v>
      </c>
      <c r="I27" s="145"/>
      <c r="J27" s="145"/>
      <c r="K27" s="145"/>
      <c r="L27" s="145"/>
      <c r="M27" s="145"/>
      <c r="N27" s="145"/>
      <c r="O27" s="20"/>
      <c r="P27" s="20"/>
      <c r="Q27" s="20"/>
      <c r="R27" s="20"/>
      <c r="S27" s="20"/>
      <c r="T27" s="20"/>
      <c r="U27" s="13"/>
      <c r="V27" s="13"/>
      <c r="W27" s="145"/>
      <c r="X27" s="145"/>
    </row>
    <row r="28" spans="1:24" ht="15.75" customHeight="1">
      <c r="A28" s="144">
        <v>11</v>
      </c>
      <c r="B28" s="162" t="s">
        <v>37</v>
      </c>
      <c r="C28" s="30" t="s">
        <v>27</v>
      </c>
      <c r="D28" s="31">
        <v>6</v>
      </c>
      <c r="E28" s="15">
        <v>4</v>
      </c>
      <c r="F28" s="16">
        <v>0</v>
      </c>
      <c r="G28" s="31">
        <f t="shared" si="0"/>
        <v>4</v>
      </c>
      <c r="H28" s="39">
        <f t="shared" si="1"/>
        <v>66.666666666666657</v>
      </c>
      <c r="I28" s="153">
        <f>(G28+G29)/2</f>
        <v>7.2</v>
      </c>
      <c r="J28" s="154">
        <f>I28/D28*100</f>
        <v>120</v>
      </c>
      <c r="K28" s="153">
        <f>IF(I28&lt;D28,"nema normu",D28)</f>
        <v>6</v>
      </c>
      <c r="L28" s="153">
        <f>IF(I28&gt;D28,I28-D28,0)</f>
        <v>1.2000000000000002</v>
      </c>
      <c r="M28" s="155">
        <v>1</v>
      </c>
      <c r="N28" s="155">
        <v>2</v>
      </c>
      <c r="O28" s="20"/>
      <c r="P28" s="20"/>
      <c r="Q28" s="20"/>
      <c r="R28" s="116"/>
      <c r="S28" s="20"/>
      <c r="T28" s="20"/>
      <c r="U28" s="13"/>
      <c r="V28" s="13">
        <f t="shared" ref="V28:V31" si="3">G28+U28</f>
        <v>4</v>
      </c>
      <c r="W28" s="144">
        <f>(V28+V29)/2</f>
        <v>7.2</v>
      </c>
      <c r="X28" s="144">
        <f>W28-D28</f>
        <v>1.2000000000000002</v>
      </c>
    </row>
    <row r="29" spans="1:24" ht="15.75" customHeight="1">
      <c r="A29" s="145"/>
      <c r="B29" s="145"/>
      <c r="C29" s="13" t="s">
        <v>28</v>
      </c>
      <c r="D29" s="14">
        <v>6</v>
      </c>
      <c r="E29" s="15">
        <v>8</v>
      </c>
      <c r="F29" s="16">
        <v>4</v>
      </c>
      <c r="G29" s="14">
        <f t="shared" si="0"/>
        <v>10.4</v>
      </c>
      <c r="H29" s="17">
        <f t="shared" si="1"/>
        <v>173.33333333333334</v>
      </c>
      <c r="I29" s="145"/>
      <c r="J29" s="145"/>
      <c r="K29" s="145"/>
      <c r="L29" s="145"/>
      <c r="M29" s="145"/>
      <c r="N29" s="145"/>
      <c r="O29" s="20"/>
      <c r="P29" s="20"/>
      <c r="Q29" s="20"/>
      <c r="R29" s="116"/>
      <c r="S29" s="20"/>
      <c r="T29" s="20"/>
      <c r="U29" s="13"/>
      <c r="V29" s="13">
        <f t="shared" si="3"/>
        <v>10.4</v>
      </c>
      <c r="W29" s="145"/>
      <c r="X29" s="145"/>
    </row>
    <row r="30" spans="1:24" ht="15.75" customHeight="1">
      <c r="A30" s="144">
        <v>12</v>
      </c>
      <c r="B30" s="162" t="s">
        <v>38</v>
      </c>
      <c r="C30" s="30" t="s">
        <v>27</v>
      </c>
      <c r="D30" s="31">
        <v>6</v>
      </c>
      <c r="E30" s="15">
        <v>4</v>
      </c>
      <c r="F30" s="16">
        <v>0</v>
      </c>
      <c r="G30" s="31">
        <f t="shared" si="0"/>
        <v>4</v>
      </c>
      <c r="H30" s="39">
        <f t="shared" si="1"/>
        <v>66.666666666666657</v>
      </c>
      <c r="I30" s="153">
        <f>(G30+G31)/2</f>
        <v>5.5</v>
      </c>
      <c r="J30" s="154">
        <f>I30/D30*100</f>
        <v>91.666666666666657</v>
      </c>
      <c r="K30" s="153" t="str">
        <f>IF(I30&lt;D30,"nema normu",D30)</f>
        <v>nema normu</v>
      </c>
      <c r="L30" s="153">
        <f>IF(I30&gt;D30,I30-D30,0)</f>
        <v>0</v>
      </c>
      <c r="M30" s="155">
        <v>1</v>
      </c>
      <c r="N30" s="155">
        <v>2</v>
      </c>
      <c r="O30" s="20"/>
      <c r="P30" s="20"/>
      <c r="Q30" s="20"/>
      <c r="R30" s="116"/>
      <c r="S30" s="20"/>
      <c r="T30" s="20"/>
      <c r="U30" s="13">
        <v>4</v>
      </c>
      <c r="V30" s="13">
        <f t="shared" si="3"/>
        <v>8</v>
      </c>
      <c r="W30" s="144">
        <f>(V30+V31)/2</f>
        <v>10.5</v>
      </c>
      <c r="X30" s="144">
        <f>W30-D30</f>
        <v>4.5</v>
      </c>
    </row>
    <row r="31" spans="1:24" ht="15.75" customHeight="1">
      <c r="A31" s="145"/>
      <c r="B31" s="145"/>
      <c r="C31" s="13" t="s">
        <v>28</v>
      </c>
      <c r="D31" s="14">
        <v>6</v>
      </c>
      <c r="E31" s="15">
        <v>7</v>
      </c>
      <c r="F31" s="16">
        <v>0</v>
      </c>
      <c r="G31" s="14">
        <f t="shared" si="0"/>
        <v>7</v>
      </c>
      <c r="H31" s="17">
        <f t="shared" si="1"/>
        <v>116.66666666666667</v>
      </c>
      <c r="I31" s="145"/>
      <c r="J31" s="145"/>
      <c r="K31" s="145"/>
      <c r="L31" s="145"/>
      <c r="M31" s="145"/>
      <c r="N31" s="145"/>
      <c r="O31" s="20"/>
      <c r="P31" s="20"/>
      <c r="Q31" s="20">
        <v>2</v>
      </c>
      <c r="R31" s="116"/>
      <c r="S31" s="20"/>
      <c r="T31" s="20"/>
      <c r="U31" s="13">
        <v>6</v>
      </c>
      <c r="V31" s="13">
        <f t="shared" si="3"/>
        <v>13</v>
      </c>
      <c r="W31" s="145"/>
      <c r="X31" s="145"/>
    </row>
    <row r="32" spans="1:24" ht="14.25" customHeight="1">
      <c r="A32" s="197">
        <v>13</v>
      </c>
      <c r="B32" s="186" t="s">
        <v>39</v>
      </c>
      <c r="C32" s="30" t="s">
        <v>27</v>
      </c>
      <c r="D32" s="14">
        <v>6</v>
      </c>
      <c r="E32" s="15">
        <v>3</v>
      </c>
      <c r="F32" s="16">
        <v>4</v>
      </c>
      <c r="G32" s="14">
        <f t="shared" si="0"/>
        <v>5.4</v>
      </c>
      <c r="H32" s="17">
        <f t="shared" si="1"/>
        <v>90</v>
      </c>
      <c r="I32" s="153">
        <f>(G32+G33)/2</f>
        <v>6</v>
      </c>
      <c r="J32" s="154">
        <f>I32/D32*100</f>
        <v>100</v>
      </c>
      <c r="K32" s="153">
        <f>IF(I32&lt;D32,"nema normu",D32)</f>
        <v>6</v>
      </c>
      <c r="L32" s="153">
        <f>IF(I32&gt;D32,I32-D32,0)</f>
        <v>0</v>
      </c>
      <c r="M32" s="155"/>
      <c r="N32" s="155">
        <v>0</v>
      </c>
      <c r="O32" s="20"/>
      <c r="P32" s="20"/>
      <c r="Q32" s="20"/>
      <c r="R32" s="20"/>
      <c r="S32" s="20">
        <v>1</v>
      </c>
      <c r="T32" s="20"/>
      <c r="U32" s="13"/>
      <c r="V32" s="13">
        <v>1</v>
      </c>
      <c r="W32" s="144">
        <f>(V32+V33)/2</f>
        <v>1</v>
      </c>
      <c r="X32" s="144">
        <f>W32-D32</f>
        <v>-5</v>
      </c>
    </row>
    <row r="33" spans="1:24" ht="15.75" customHeight="1">
      <c r="A33" s="149"/>
      <c r="B33" s="145"/>
      <c r="C33" s="13" t="s">
        <v>28</v>
      </c>
      <c r="D33" s="14">
        <v>6</v>
      </c>
      <c r="E33" s="15">
        <v>3</v>
      </c>
      <c r="F33" s="16">
        <v>6</v>
      </c>
      <c r="G33" s="14">
        <f t="shared" si="0"/>
        <v>6.6</v>
      </c>
      <c r="H33" s="17">
        <f t="shared" si="1"/>
        <v>109.99999999999999</v>
      </c>
      <c r="I33" s="145"/>
      <c r="J33" s="145"/>
      <c r="K33" s="145"/>
      <c r="L33" s="145"/>
      <c r="M33" s="145"/>
      <c r="N33" s="145"/>
      <c r="O33" s="20"/>
      <c r="P33" s="20"/>
      <c r="Q33" s="20"/>
      <c r="R33" s="20"/>
      <c r="S33" s="20">
        <v>1</v>
      </c>
      <c r="T33" s="20"/>
      <c r="U33" s="13"/>
      <c r="V33" s="13">
        <v>1</v>
      </c>
      <c r="W33" s="145"/>
      <c r="X33" s="145"/>
    </row>
    <row r="34" spans="1:24" ht="15.75" customHeight="1">
      <c r="A34" s="113">
        <v>14</v>
      </c>
      <c r="B34" s="115" t="s">
        <v>40</v>
      </c>
      <c r="C34" s="13" t="s">
        <v>27</v>
      </c>
      <c r="D34" s="114">
        <v>3</v>
      </c>
      <c r="E34" s="15">
        <v>4</v>
      </c>
      <c r="F34" s="16">
        <v>0</v>
      </c>
      <c r="G34" s="14">
        <f t="shared" si="0"/>
        <v>4</v>
      </c>
      <c r="H34" s="17">
        <f t="shared" si="1"/>
        <v>133.33333333333331</v>
      </c>
      <c r="I34" s="153">
        <f>(G34+G35)/2</f>
        <v>4</v>
      </c>
      <c r="J34" s="154">
        <f>I34/D34*100</f>
        <v>133.33333333333331</v>
      </c>
      <c r="K34" s="153">
        <f>IF(I34&lt;D34,"nema normu",D34)</f>
        <v>3</v>
      </c>
      <c r="L34" s="153">
        <f>IF(I34&gt;D34,I34-D34,0)</f>
        <v>1</v>
      </c>
      <c r="M34" s="155">
        <v>1</v>
      </c>
      <c r="N34" s="155">
        <v>1</v>
      </c>
      <c r="O34" s="20"/>
      <c r="P34" s="20"/>
      <c r="Q34" s="20"/>
      <c r="R34" s="20"/>
      <c r="S34" s="20"/>
      <c r="T34" s="20"/>
      <c r="U34" s="13"/>
      <c r="V34" s="13">
        <f t="shared" ref="V34:V37" si="4">G34+U34</f>
        <v>4</v>
      </c>
      <c r="W34" s="144">
        <f>(V34+V35)/2</f>
        <v>4</v>
      </c>
      <c r="X34" s="144">
        <f>W34-D34</f>
        <v>1</v>
      </c>
    </row>
    <row r="35" spans="1:24" ht="15.75" customHeight="1">
      <c r="A35" s="126"/>
      <c r="B35" s="127">
        <v>0.5</v>
      </c>
      <c r="C35" s="13" t="s">
        <v>28</v>
      </c>
      <c r="D35" s="114">
        <v>3</v>
      </c>
      <c r="E35" s="15">
        <v>4</v>
      </c>
      <c r="F35" s="16">
        <v>0</v>
      </c>
      <c r="G35" s="14">
        <f t="shared" si="0"/>
        <v>4</v>
      </c>
      <c r="H35" s="17">
        <f t="shared" si="1"/>
        <v>133.33333333333331</v>
      </c>
      <c r="I35" s="145"/>
      <c r="J35" s="145"/>
      <c r="K35" s="145"/>
      <c r="L35" s="145"/>
      <c r="M35" s="145"/>
      <c r="N35" s="145"/>
      <c r="O35" s="20"/>
      <c r="P35" s="20"/>
      <c r="Q35" s="20"/>
      <c r="R35" s="20"/>
      <c r="S35" s="20"/>
      <c r="T35" s="20"/>
      <c r="U35" s="13"/>
      <c r="V35" s="13">
        <f t="shared" si="4"/>
        <v>4</v>
      </c>
      <c r="W35" s="145"/>
      <c r="X35" s="145"/>
    </row>
    <row r="36" spans="1:24" ht="15.75" customHeight="1">
      <c r="A36" s="113">
        <v>15</v>
      </c>
      <c r="B36" s="162"/>
      <c r="C36" s="13" t="s">
        <v>27</v>
      </c>
      <c r="D36" s="114">
        <v>6</v>
      </c>
      <c r="E36" s="15"/>
      <c r="F36" s="16"/>
      <c r="G36" s="14">
        <f t="shared" si="0"/>
        <v>0</v>
      </c>
      <c r="H36" s="17">
        <f t="shared" si="1"/>
        <v>0</v>
      </c>
      <c r="I36" s="153">
        <f>(G36+G37)/2</f>
        <v>0</v>
      </c>
      <c r="J36" s="154">
        <f>I36/D36*100</f>
        <v>0</v>
      </c>
      <c r="K36" s="153" t="str">
        <f>IF(I36&lt;D36,"nema normu",D36)</f>
        <v>nema normu</v>
      </c>
      <c r="L36" s="153">
        <f>IF(I36&gt;D36,I36-D36,0)</f>
        <v>0</v>
      </c>
      <c r="M36" s="155">
        <v>1</v>
      </c>
      <c r="N36" s="155">
        <v>2</v>
      </c>
      <c r="O36" s="20"/>
      <c r="P36" s="20"/>
      <c r="Q36" s="20"/>
      <c r="R36" s="20"/>
      <c r="S36" s="20"/>
      <c r="T36" s="20"/>
      <c r="U36" s="13"/>
      <c r="V36" s="13">
        <f t="shared" si="4"/>
        <v>0</v>
      </c>
      <c r="W36" s="144">
        <f>(V36+V37)/2</f>
        <v>0</v>
      </c>
      <c r="X36" s="144">
        <f>W36-D36</f>
        <v>-6</v>
      </c>
    </row>
    <row r="37" spans="1:24" ht="15.75" customHeight="1">
      <c r="A37" s="126"/>
      <c r="B37" s="145"/>
      <c r="C37" s="13" t="s">
        <v>28</v>
      </c>
      <c r="D37" s="114">
        <v>6</v>
      </c>
      <c r="E37" s="15"/>
      <c r="F37" s="16"/>
      <c r="G37" s="14">
        <f t="shared" si="0"/>
        <v>0</v>
      </c>
      <c r="H37" s="17">
        <f t="shared" si="1"/>
        <v>0</v>
      </c>
      <c r="I37" s="145"/>
      <c r="J37" s="145"/>
      <c r="K37" s="145"/>
      <c r="L37" s="145"/>
      <c r="M37" s="145"/>
      <c r="N37" s="145"/>
      <c r="O37" s="20"/>
      <c r="P37" s="20"/>
      <c r="Q37" s="20"/>
      <c r="R37" s="20"/>
      <c r="S37" s="20"/>
      <c r="T37" s="20"/>
      <c r="U37" s="13"/>
      <c r="V37" s="13">
        <f t="shared" si="4"/>
        <v>0</v>
      </c>
      <c r="W37" s="145"/>
      <c r="X37" s="145"/>
    </row>
    <row r="38" spans="1:24" ht="15.75" customHeight="1">
      <c r="A38" s="18"/>
      <c r="B38" s="184" t="s">
        <v>41</v>
      </c>
      <c r="C38" s="173" t="s">
        <v>27</v>
      </c>
      <c r="D38" s="158"/>
      <c r="E38" s="19">
        <f t="shared" ref="E38:E39" si="5">SUM(E8,E10,E12,E14,E16,E18,E20,E22,E24,E26,E28,E30,E32,E34,E36)</f>
        <v>75</v>
      </c>
      <c r="F38" s="19">
        <f t="shared" ref="F38:F39" si="6">SUM(F8,F10,F12,F14,F16,F18,F20,F22,F24,F26,F28,F30,F32)</f>
        <v>10</v>
      </c>
      <c r="G38" s="19">
        <f t="shared" ref="G38:G39" si="7">SUM(G8,G10,G12,G14,G16,G18,G20,G22,G24,G26,G28,G30,G32,G34,G36)</f>
        <v>81</v>
      </c>
      <c r="H38" s="22"/>
      <c r="I38" s="169">
        <f>SUM(I8:I37)</f>
        <v>78.599999999999994</v>
      </c>
      <c r="J38" s="24"/>
      <c r="K38" s="169">
        <f>SUM(K8:K33)</f>
        <v>57</v>
      </c>
      <c r="L38" s="169">
        <f>SUM(L8:L37)</f>
        <v>8.1</v>
      </c>
      <c r="M38" s="18"/>
      <c r="N38" s="18"/>
      <c r="P38" s="20"/>
      <c r="Q38" s="20"/>
      <c r="R38" s="20"/>
      <c r="S38" s="19"/>
      <c r="T38" s="19"/>
      <c r="U38" s="19"/>
      <c r="W38" s="13"/>
      <c r="X38" s="13"/>
    </row>
    <row r="39" spans="1:24" ht="15.75" customHeight="1">
      <c r="A39" s="18"/>
      <c r="B39" s="145"/>
      <c r="C39" s="174" t="s">
        <v>42</v>
      </c>
      <c r="D39" s="158"/>
      <c r="E39" s="19">
        <f t="shared" si="5"/>
        <v>69</v>
      </c>
      <c r="F39" s="19">
        <f t="shared" si="6"/>
        <v>12</v>
      </c>
      <c r="G39" s="19">
        <f t="shared" si="7"/>
        <v>76.199999999999989</v>
      </c>
      <c r="H39" s="22"/>
      <c r="I39" s="145"/>
      <c r="J39" s="24"/>
      <c r="K39" s="145"/>
      <c r="L39" s="145"/>
      <c r="M39" s="18"/>
      <c r="N39" s="18"/>
      <c r="P39" s="20"/>
      <c r="Q39" s="20"/>
      <c r="R39" s="21"/>
      <c r="S39" s="21"/>
      <c r="T39" s="21"/>
      <c r="U39" s="19"/>
      <c r="V39" s="19"/>
      <c r="W39" s="13"/>
      <c r="X39" s="13"/>
    </row>
    <row r="40" spans="1:24" ht="15.75" customHeight="1">
      <c r="A40" s="18"/>
      <c r="B40" s="117"/>
      <c r="C40" s="21"/>
      <c r="D40" s="21"/>
      <c r="E40" s="21"/>
      <c r="F40" s="21"/>
      <c r="G40" s="21"/>
      <c r="H40" s="22"/>
      <c r="I40" s="23"/>
      <c r="J40" s="24"/>
      <c r="K40" s="23"/>
      <c r="L40" s="23"/>
      <c r="M40" s="18"/>
      <c r="N40" s="18"/>
      <c r="Q40" s="25"/>
      <c r="R40" s="21"/>
      <c r="S40" s="21"/>
      <c r="T40" s="21"/>
      <c r="U40" s="21"/>
      <c r="V40" s="21"/>
      <c r="W40" s="21"/>
      <c r="X40" s="21"/>
    </row>
    <row r="41" spans="1:24" ht="15.75" customHeight="1">
      <c r="A41" s="18"/>
      <c r="B41" s="118" t="s">
        <v>43</v>
      </c>
      <c r="C41" s="21"/>
      <c r="D41" s="21"/>
      <c r="E41" s="21"/>
      <c r="F41" s="21"/>
      <c r="G41" s="21"/>
      <c r="H41" s="22"/>
      <c r="I41" s="23"/>
      <c r="J41" s="24"/>
      <c r="K41" s="23"/>
      <c r="L41" s="23"/>
      <c r="M41" s="18"/>
      <c r="N41" s="18"/>
      <c r="Q41" s="25"/>
      <c r="R41" s="21"/>
      <c r="S41" s="21"/>
      <c r="T41" s="21"/>
      <c r="U41" s="21"/>
      <c r="V41" s="21"/>
      <c r="W41" s="21"/>
      <c r="X41" s="21"/>
    </row>
    <row r="42" spans="1:24" ht="15.75" customHeight="1">
      <c r="A42" s="18"/>
      <c r="B42" s="117"/>
      <c r="C42" s="21"/>
      <c r="D42" s="21"/>
      <c r="E42" s="21"/>
      <c r="F42" s="21"/>
      <c r="G42" s="21"/>
      <c r="H42" s="22"/>
      <c r="I42" s="23"/>
      <c r="J42" s="24"/>
      <c r="K42" s="23"/>
      <c r="L42" s="23"/>
      <c r="M42" s="18"/>
      <c r="N42" s="18"/>
      <c r="Q42" s="25"/>
      <c r="R42" s="21"/>
      <c r="S42" s="21"/>
      <c r="T42" s="21"/>
      <c r="U42" s="21"/>
      <c r="V42" s="21"/>
      <c r="W42" s="21"/>
      <c r="X42" s="21"/>
    </row>
    <row r="43" spans="1:24" ht="14.25" customHeight="1">
      <c r="B43" s="143" t="s">
        <v>44</v>
      </c>
      <c r="C43" s="156" t="s">
        <v>2</v>
      </c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9" t="s">
        <v>3</v>
      </c>
      <c r="P43" s="157"/>
      <c r="Q43" s="157"/>
      <c r="R43" s="157"/>
      <c r="S43" s="157"/>
      <c r="T43" s="157"/>
      <c r="U43" s="157"/>
      <c r="V43" s="159" t="s">
        <v>4</v>
      </c>
      <c r="W43" s="157"/>
      <c r="X43" s="158"/>
    </row>
    <row r="44" spans="1:24" ht="14.25" customHeight="1">
      <c r="A44" s="160" t="s">
        <v>5</v>
      </c>
      <c r="B44" s="160" t="s">
        <v>6</v>
      </c>
      <c r="C44" s="161" t="s">
        <v>7</v>
      </c>
      <c r="D44" s="161" t="s">
        <v>8</v>
      </c>
      <c r="E44" s="146" t="s">
        <v>9</v>
      </c>
      <c r="F44" s="146" t="s">
        <v>10</v>
      </c>
      <c r="G44" s="150" t="s">
        <v>11</v>
      </c>
      <c r="H44" s="148" t="s">
        <v>12</v>
      </c>
      <c r="I44" s="150" t="s">
        <v>13</v>
      </c>
      <c r="J44" s="148" t="s">
        <v>12</v>
      </c>
      <c r="K44" s="146" t="s">
        <v>14</v>
      </c>
      <c r="L44" s="146" t="s">
        <v>15</v>
      </c>
      <c r="M44" s="152" t="s">
        <v>16</v>
      </c>
      <c r="N44" s="149"/>
      <c r="O44" s="164" t="s">
        <v>17</v>
      </c>
      <c r="P44" s="165"/>
      <c r="Q44" s="166" t="s">
        <v>18</v>
      </c>
      <c r="R44" s="149"/>
      <c r="S44" s="172" t="s">
        <v>45</v>
      </c>
      <c r="T44" s="158"/>
      <c r="U44" s="170" t="s">
        <v>20</v>
      </c>
      <c r="V44" s="170" t="s">
        <v>21</v>
      </c>
      <c r="W44" s="171" t="s">
        <v>22</v>
      </c>
      <c r="X44" s="170" t="s">
        <v>23</v>
      </c>
    </row>
    <row r="45" spans="1:24" ht="24.75" customHeight="1">
      <c r="A45" s="145"/>
      <c r="B45" s="145"/>
      <c r="C45" s="145"/>
      <c r="D45" s="145"/>
      <c r="E45" s="145"/>
      <c r="F45" s="145"/>
      <c r="G45" s="151"/>
      <c r="H45" s="149"/>
      <c r="I45" s="151"/>
      <c r="J45" s="149"/>
      <c r="K45" s="145"/>
      <c r="L45" s="145"/>
      <c r="M45" s="6" t="s">
        <v>24</v>
      </c>
      <c r="N45" s="6" t="s">
        <v>46</v>
      </c>
      <c r="O45" s="26" t="s">
        <v>9</v>
      </c>
      <c r="P45" s="27" t="s">
        <v>10</v>
      </c>
      <c r="Q45" s="26" t="s">
        <v>9</v>
      </c>
      <c r="R45" s="27" t="s">
        <v>10</v>
      </c>
      <c r="S45" s="28" t="s">
        <v>9</v>
      </c>
      <c r="T45" s="29" t="s">
        <v>10</v>
      </c>
      <c r="U45" s="145"/>
      <c r="V45" s="145"/>
      <c r="W45" s="151"/>
      <c r="X45" s="145"/>
    </row>
    <row r="46" spans="1:24" ht="14.25" customHeight="1">
      <c r="A46" s="196" t="s">
        <v>44</v>
      </c>
      <c r="B46" s="165"/>
      <c r="C46" s="110"/>
      <c r="D46" s="111"/>
      <c r="E46" s="111"/>
      <c r="F46" s="111"/>
      <c r="G46" s="111"/>
      <c r="H46" s="119"/>
      <c r="I46" s="120"/>
      <c r="J46" s="121"/>
      <c r="K46" s="121"/>
      <c r="L46" s="121"/>
      <c r="M46" s="120"/>
      <c r="N46" s="120"/>
    </row>
    <row r="47" spans="1:24" ht="15.75" customHeight="1">
      <c r="A47" s="180">
        <v>16</v>
      </c>
      <c r="B47" s="162" t="s">
        <v>47</v>
      </c>
      <c r="C47" s="30" t="s">
        <v>27</v>
      </c>
      <c r="D47" s="31">
        <v>10</v>
      </c>
      <c r="E47" s="32">
        <v>0</v>
      </c>
      <c r="F47" s="40">
        <v>20</v>
      </c>
      <c r="G47" s="33">
        <f t="shared" ref="G47:G66" si="8">F47</f>
        <v>20</v>
      </c>
      <c r="H47" s="34">
        <f t="shared" ref="H47:H66" si="9">G47/D47*100</f>
        <v>200</v>
      </c>
      <c r="I47" s="179">
        <f>(G47+G48)/2</f>
        <v>12</v>
      </c>
      <c r="J47" s="176">
        <f>I47/10*100</f>
        <v>120</v>
      </c>
      <c r="K47" s="177">
        <f>IF(I47&lt;D47,"nema normu",D47)</f>
        <v>10</v>
      </c>
      <c r="L47" s="153">
        <f>IF(I47&gt;D47,I47-D47,0)</f>
        <v>2</v>
      </c>
      <c r="M47" s="180">
        <v>4</v>
      </c>
      <c r="N47" s="181">
        <v>3</v>
      </c>
      <c r="O47" s="20"/>
      <c r="P47" s="20"/>
      <c r="Q47" s="20"/>
      <c r="R47" s="116"/>
      <c r="S47" s="20"/>
      <c r="T47" s="20"/>
      <c r="U47" s="13"/>
      <c r="V47" s="13">
        <f t="shared" ref="V47:V66" si="10">G47+U47</f>
        <v>20</v>
      </c>
      <c r="W47" s="144">
        <f>(V47+V48)/2</f>
        <v>12</v>
      </c>
      <c r="X47" s="144">
        <f>W47-D47</f>
        <v>2</v>
      </c>
    </row>
    <row r="48" spans="1:24" ht="15.75" customHeight="1">
      <c r="A48" s="145"/>
      <c r="B48" s="145"/>
      <c r="C48" s="13" t="s">
        <v>28</v>
      </c>
      <c r="D48" s="14">
        <v>10</v>
      </c>
      <c r="E48" s="15">
        <v>0</v>
      </c>
      <c r="F48" s="16">
        <v>4</v>
      </c>
      <c r="G48" s="35">
        <f t="shared" si="8"/>
        <v>4</v>
      </c>
      <c r="H48" s="17">
        <f t="shared" si="9"/>
        <v>40</v>
      </c>
      <c r="I48" s="145"/>
      <c r="J48" s="145"/>
      <c r="K48" s="145"/>
      <c r="L48" s="145"/>
      <c r="M48" s="145"/>
      <c r="N48" s="151"/>
      <c r="O48" s="20"/>
      <c r="P48" s="20"/>
      <c r="Q48" s="20"/>
      <c r="R48" s="116"/>
      <c r="S48" s="20"/>
      <c r="T48" s="20"/>
      <c r="U48" s="13"/>
      <c r="V48" s="13">
        <f t="shared" si="10"/>
        <v>4</v>
      </c>
      <c r="W48" s="145"/>
      <c r="X48" s="145"/>
    </row>
    <row r="49" spans="1:24" ht="15.75" customHeight="1">
      <c r="A49" s="144">
        <v>17</v>
      </c>
      <c r="B49" s="162" t="s">
        <v>48</v>
      </c>
      <c r="C49" s="30" t="s">
        <v>27</v>
      </c>
      <c r="D49" s="31">
        <v>10</v>
      </c>
      <c r="E49" s="15">
        <v>0</v>
      </c>
      <c r="F49" s="16">
        <v>8</v>
      </c>
      <c r="G49" s="33">
        <f t="shared" si="8"/>
        <v>8</v>
      </c>
      <c r="H49" s="34">
        <f t="shared" si="9"/>
        <v>80</v>
      </c>
      <c r="I49" s="179">
        <f>(G49+G50)/2</f>
        <v>9</v>
      </c>
      <c r="J49" s="176">
        <f>I49/10*100</f>
        <v>90</v>
      </c>
      <c r="K49" s="177" t="str">
        <f>IF(I49&lt;D49,"nema normu",D49)</f>
        <v>nema normu</v>
      </c>
      <c r="L49" s="153">
        <f>IF(I49&gt;D49,I49-D49,0)</f>
        <v>0</v>
      </c>
      <c r="M49" s="144"/>
      <c r="N49" s="175"/>
      <c r="O49" s="20"/>
      <c r="P49" s="20"/>
      <c r="Q49" s="20"/>
      <c r="R49" s="20"/>
      <c r="S49" s="20"/>
      <c r="T49" s="20"/>
      <c r="U49" s="13"/>
      <c r="V49" s="13">
        <f t="shared" si="10"/>
        <v>8</v>
      </c>
      <c r="W49" s="144">
        <f>(V49+V50)/2</f>
        <v>9</v>
      </c>
      <c r="X49" s="144">
        <f>W49-D49</f>
        <v>-1</v>
      </c>
    </row>
    <row r="50" spans="1:24" ht="15.75" customHeight="1">
      <c r="A50" s="145"/>
      <c r="B50" s="145"/>
      <c r="C50" s="13" t="s">
        <v>28</v>
      </c>
      <c r="D50" s="14">
        <v>10</v>
      </c>
      <c r="E50" s="15">
        <v>0</v>
      </c>
      <c r="F50" s="16">
        <v>10</v>
      </c>
      <c r="G50" s="35">
        <f t="shared" si="8"/>
        <v>10</v>
      </c>
      <c r="H50" s="17">
        <f t="shared" si="9"/>
        <v>100</v>
      </c>
      <c r="I50" s="145"/>
      <c r="J50" s="145"/>
      <c r="K50" s="145"/>
      <c r="L50" s="145"/>
      <c r="M50" s="145"/>
      <c r="N50" s="151"/>
      <c r="O50" s="20"/>
      <c r="P50" s="20"/>
      <c r="Q50" s="20"/>
      <c r="R50" s="20"/>
      <c r="S50" s="20"/>
      <c r="T50" s="20"/>
      <c r="U50" s="13"/>
      <c r="V50" s="13">
        <f t="shared" si="10"/>
        <v>10</v>
      </c>
      <c r="W50" s="145"/>
      <c r="X50" s="145"/>
    </row>
    <row r="51" spans="1:24" ht="15.75" customHeight="1">
      <c r="A51" s="180">
        <v>18</v>
      </c>
      <c r="B51" s="162" t="s">
        <v>49</v>
      </c>
      <c r="C51" s="30" t="s">
        <v>27</v>
      </c>
      <c r="D51" s="31">
        <v>10</v>
      </c>
      <c r="E51" s="15">
        <v>0</v>
      </c>
      <c r="F51" s="16">
        <v>6</v>
      </c>
      <c r="G51" s="33">
        <f t="shared" si="8"/>
        <v>6</v>
      </c>
      <c r="H51" s="34">
        <f t="shared" si="9"/>
        <v>60</v>
      </c>
      <c r="I51" s="179">
        <f>(G51+G52)/2</f>
        <v>6</v>
      </c>
      <c r="J51" s="176">
        <f>I51/10*100</f>
        <v>60</v>
      </c>
      <c r="K51" s="177" t="str">
        <f>IF(I51&lt;D51,"nema normu",D51)</f>
        <v>nema normu</v>
      </c>
      <c r="L51" s="153">
        <f>IF(I51&gt;D51,I51-D51,0)</f>
        <v>0</v>
      </c>
      <c r="M51" s="144">
        <v>1</v>
      </c>
      <c r="N51" s="178">
        <v>1</v>
      </c>
      <c r="O51" s="20"/>
      <c r="P51" s="20"/>
      <c r="Q51" s="20"/>
      <c r="R51" s="20"/>
      <c r="S51" s="20"/>
      <c r="T51" s="20"/>
      <c r="U51" s="13"/>
      <c r="V51" s="13">
        <f t="shared" si="10"/>
        <v>6</v>
      </c>
      <c r="W51" s="144">
        <f>(V51+V52)/2</f>
        <v>8</v>
      </c>
      <c r="X51" s="144">
        <f>W51-D51</f>
        <v>-2</v>
      </c>
    </row>
    <row r="52" spans="1:24" ht="15.75" customHeight="1">
      <c r="A52" s="145"/>
      <c r="B52" s="145"/>
      <c r="C52" s="13" t="s">
        <v>28</v>
      </c>
      <c r="D52" s="14">
        <v>10</v>
      </c>
      <c r="E52" s="15">
        <v>0</v>
      </c>
      <c r="F52" s="16">
        <v>6</v>
      </c>
      <c r="G52" s="35">
        <f t="shared" si="8"/>
        <v>6</v>
      </c>
      <c r="H52" s="17">
        <f t="shared" si="9"/>
        <v>60</v>
      </c>
      <c r="I52" s="145"/>
      <c r="J52" s="145"/>
      <c r="K52" s="145"/>
      <c r="L52" s="145"/>
      <c r="M52" s="145"/>
      <c r="N52" s="151"/>
      <c r="O52" s="20"/>
      <c r="P52" s="20">
        <v>4</v>
      </c>
      <c r="Q52" s="20"/>
      <c r="R52" s="20"/>
      <c r="S52" s="20"/>
      <c r="T52" s="20"/>
      <c r="U52" s="13">
        <v>4</v>
      </c>
      <c r="V52" s="13">
        <f t="shared" si="10"/>
        <v>10</v>
      </c>
      <c r="W52" s="145"/>
      <c r="X52" s="145"/>
    </row>
    <row r="53" spans="1:24" ht="15.75" customHeight="1">
      <c r="A53" s="144">
        <v>19</v>
      </c>
      <c r="B53" s="162" t="s">
        <v>50</v>
      </c>
      <c r="C53" s="30" t="s">
        <v>27</v>
      </c>
      <c r="D53" s="31">
        <v>10</v>
      </c>
      <c r="E53" s="15">
        <v>0</v>
      </c>
      <c r="F53" s="16">
        <v>10</v>
      </c>
      <c r="G53" s="33">
        <f t="shared" si="8"/>
        <v>10</v>
      </c>
      <c r="H53" s="34">
        <f t="shared" si="9"/>
        <v>100</v>
      </c>
      <c r="I53" s="179">
        <f>(G53+G54)/2</f>
        <v>9</v>
      </c>
      <c r="J53" s="176">
        <f>I53/10*100</f>
        <v>90</v>
      </c>
      <c r="K53" s="177" t="str">
        <f>IF(I53&lt;D53,"nema normu",D53)</f>
        <v>nema normu</v>
      </c>
      <c r="L53" s="153">
        <f>IF(I53&gt;D53,I53-D53,0)</f>
        <v>0</v>
      </c>
      <c r="M53" s="182">
        <v>5</v>
      </c>
      <c r="N53" s="175">
        <v>5</v>
      </c>
      <c r="O53" s="20"/>
      <c r="P53" s="20"/>
      <c r="Q53" s="20"/>
      <c r="R53" s="20"/>
      <c r="S53" s="20"/>
      <c r="T53" s="20"/>
      <c r="U53" s="13"/>
      <c r="V53" s="13">
        <f t="shared" si="10"/>
        <v>10</v>
      </c>
      <c r="W53" s="144">
        <f>(V53+V54)/2</f>
        <v>9</v>
      </c>
      <c r="X53" s="144">
        <f>W53-D53</f>
        <v>-1</v>
      </c>
    </row>
    <row r="54" spans="1:24" ht="15.75" customHeight="1">
      <c r="A54" s="145"/>
      <c r="B54" s="145"/>
      <c r="C54" s="13" t="s">
        <v>28</v>
      </c>
      <c r="D54" s="14">
        <v>10</v>
      </c>
      <c r="E54" s="15">
        <v>0</v>
      </c>
      <c r="F54" s="16">
        <v>8</v>
      </c>
      <c r="G54" s="35">
        <f t="shared" si="8"/>
        <v>8</v>
      </c>
      <c r="H54" s="17">
        <f t="shared" si="9"/>
        <v>80</v>
      </c>
      <c r="I54" s="145"/>
      <c r="J54" s="145"/>
      <c r="K54" s="145"/>
      <c r="L54" s="145"/>
      <c r="M54" s="145"/>
      <c r="N54" s="151"/>
      <c r="O54" s="20"/>
      <c r="P54" s="20"/>
      <c r="Q54" s="20"/>
      <c r="R54" s="20"/>
      <c r="S54" s="20"/>
      <c r="T54" s="20"/>
      <c r="U54" s="13"/>
      <c r="V54" s="13">
        <f t="shared" si="10"/>
        <v>8</v>
      </c>
      <c r="W54" s="145"/>
      <c r="X54" s="145"/>
    </row>
    <row r="55" spans="1:24" ht="15.75" customHeight="1">
      <c r="A55" s="180">
        <v>20</v>
      </c>
      <c r="B55" s="183" t="s">
        <v>51</v>
      </c>
      <c r="C55" s="30" t="s">
        <v>27</v>
      </c>
      <c r="D55" s="31">
        <v>10</v>
      </c>
      <c r="E55" s="15">
        <v>0</v>
      </c>
      <c r="F55" s="16">
        <v>10</v>
      </c>
      <c r="G55" s="33">
        <f t="shared" si="8"/>
        <v>10</v>
      </c>
      <c r="H55" s="34">
        <f t="shared" si="9"/>
        <v>100</v>
      </c>
      <c r="I55" s="179">
        <f>(G55+G56)/2</f>
        <v>9</v>
      </c>
      <c r="J55" s="176">
        <f>I55/10*100</f>
        <v>90</v>
      </c>
      <c r="K55" s="177" t="str">
        <f>IF(I55&lt;D55,"nema normu",D55)</f>
        <v>nema normu</v>
      </c>
      <c r="L55" s="153">
        <f>IF(I55&gt;D55,I55-D55,0)</f>
        <v>0</v>
      </c>
      <c r="M55" s="144">
        <v>5</v>
      </c>
      <c r="N55" s="175">
        <v>2</v>
      </c>
      <c r="O55" s="20"/>
      <c r="P55" s="20"/>
      <c r="Q55" s="20">
        <v>3</v>
      </c>
      <c r="R55" s="20"/>
      <c r="S55" s="20"/>
      <c r="T55" s="20"/>
      <c r="U55" s="13">
        <v>3</v>
      </c>
      <c r="V55" s="13">
        <f t="shared" si="10"/>
        <v>13</v>
      </c>
      <c r="W55" s="144">
        <f>(V55+V56)/2</f>
        <v>13</v>
      </c>
      <c r="X55" s="144">
        <f>W55-D55</f>
        <v>3</v>
      </c>
    </row>
    <row r="56" spans="1:24" ht="15.75" customHeight="1">
      <c r="A56" s="145"/>
      <c r="B56" s="145"/>
      <c r="C56" s="13" t="s">
        <v>28</v>
      </c>
      <c r="D56" s="14">
        <v>10</v>
      </c>
      <c r="E56" s="15">
        <v>0</v>
      </c>
      <c r="F56" s="16">
        <v>8</v>
      </c>
      <c r="G56" s="35">
        <f t="shared" si="8"/>
        <v>8</v>
      </c>
      <c r="H56" s="17">
        <f t="shared" si="9"/>
        <v>80</v>
      </c>
      <c r="I56" s="145"/>
      <c r="J56" s="145"/>
      <c r="K56" s="145"/>
      <c r="L56" s="145"/>
      <c r="M56" s="145"/>
      <c r="N56" s="151"/>
      <c r="O56" s="20"/>
      <c r="P56" s="20"/>
      <c r="Q56" s="20">
        <v>5</v>
      </c>
      <c r="R56" s="20"/>
      <c r="S56" s="20"/>
      <c r="T56" s="20"/>
      <c r="U56" s="13">
        <v>5</v>
      </c>
      <c r="V56" s="13">
        <f t="shared" si="10"/>
        <v>13</v>
      </c>
      <c r="W56" s="145"/>
      <c r="X56" s="145"/>
    </row>
    <row r="57" spans="1:24" ht="15.75" customHeight="1">
      <c r="A57" s="144">
        <v>21</v>
      </c>
      <c r="B57" s="185" t="s">
        <v>52</v>
      </c>
      <c r="C57" s="30" t="s">
        <v>27</v>
      </c>
      <c r="D57" s="31">
        <v>10</v>
      </c>
      <c r="E57" s="15">
        <v>0</v>
      </c>
      <c r="F57" s="16">
        <v>6</v>
      </c>
      <c r="G57" s="33">
        <f t="shared" si="8"/>
        <v>6</v>
      </c>
      <c r="H57" s="34">
        <f t="shared" si="9"/>
        <v>60</v>
      </c>
      <c r="I57" s="179">
        <f>(G57+G58)/2</f>
        <v>7.5</v>
      </c>
      <c r="J57" s="176">
        <f>I57/10*100</f>
        <v>75</v>
      </c>
      <c r="K57" s="177" t="str">
        <f>IF(I57&lt;D57,"nema normu",D57)</f>
        <v>nema normu</v>
      </c>
      <c r="L57" s="153">
        <f>IF(I57&gt;D57,I57-D57,0)</f>
        <v>0</v>
      </c>
      <c r="M57" s="144">
        <v>1</v>
      </c>
      <c r="N57" s="178">
        <v>5</v>
      </c>
      <c r="O57" s="20"/>
      <c r="P57" s="20"/>
      <c r="Q57" s="20"/>
      <c r="R57" s="20"/>
      <c r="S57" s="20"/>
      <c r="T57" s="20"/>
      <c r="U57" s="13"/>
      <c r="V57" s="13">
        <f t="shared" si="10"/>
        <v>6</v>
      </c>
      <c r="W57" s="144">
        <f>(V57+V58)/2</f>
        <v>7.5</v>
      </c>
      <c r="X57" s="144">
        <f>W57-D57</f>
        <v>-2.5</v>
      </c>
    </row>
    <row r="58" spans="1:24" ht="15.75" customHeight="1">
      <c r="A58" s="145"/>
      <c r="B58" s="145"/>
      <c r="C58" s="13" t="s">
        <v>28</v>
      </c>
      <c r="D58" s="14">
        <v>10</v>
      </c>
      <c r="E58" s="15">
        <v>0</v>
      </c>
      <c r="F58" s="16">
        <v>9</v>
      </c>
      <c r="G58" s="35">
        <f t="shared" si="8"/>
        <v>9</v>
      </c>
      <c r="H58" s="17">
        <f t="shared" si="9"/>
        <v>90</v>
      </c>
      <c r="I58" s="145"/>
      <c r="J58" s="145"/>
      <c r="K58" s="145"/>
      <c r="L58" s="145"/>
      <c r="M58" s="145"/>
      <c r="N58" s="151"/>
      <c r="O58" s="20"/>
      <c r="P58" s="20"/>
      <c r="Q58" s="20"/>
      <c r="R58" s="20"/>
      <c r="S58" s="20"/>
      <c r="T58" s="20"/>
      <c r="U58" s="13"/>
      <c r="V58" s="13">
        <f t="shared" si="10"/>
        <v>9</v>
      </c>
      <c r="W58" s="145"/>
      <c r="X58" s="145"/>
    </row>
    <row r="59" spans="1:24" ht="15.75" customHeight="1">
      <c r="A59" s="180">
        <v>22</v>
      </c>
      <c r="B59" s="185" t="s">
        <v>53</v>
      </c>
      <c r="C59" s="30" t="s">
        <v>27</v>
      </c>
      <c r="D59" s="31">
        <v>10</v>
      </c>
      <c r="E59" s="15">
        <v>0</v>
      </c>
      <c r="F59" s="16"/>
      <c r="G59" s="33">
        <f t="shared" si="8"/>
        <v>0</v>
      </c>
      <c r="H59" s="34">
        <f t="shared" si="9"/>
        <v>0</v>
      </c>
      <c r="I59" s="179">
        <f>(G59+G60)/2</f>
        <v>0</v>
      </c>
      <c r="J59" s="176">
        <f>I59/10*100</f>
        <v>0</v>
      </c>
      <c r="K59" s="177" t="str">
        <f>IF(I59&lt;D59,"nema normu",D59)</f>
        <v>nema normu</v>
      </c>
      <c r="L59" s="153">
        <f>IF(I59&gt;D59,I59-D59,0)</f>
        <v>0</v>
      </c>
      <c r="M59" s="144">
        <v>6</v>
      </c>
      <c r="N59" s="175">
        <v>2</v>
      </c>
      <c r="O59" s="20"/>
      <c r="P59" s="20"/>
      <c r="Q59" s="20"/>
      <c r="R59" s="20"/>
      <c r="S59" s="20"/>
      <c r="T59" s="20"/>
      <c r="U59" s="13"/>
      <c r="V59" s="13">
        <f t="shared" si="10"/>
        <v>0</v>
      </c>
      <c r="W59" s="144">
        <f>(V59+V60)/2</f>
        <v>0</v>
      </c>
      <c r="X59" s="144">
        <f>W59-D59</f>
        <v>-10</v>
      </c>
    </row>
    <row r="60" spans="1:24" ht="15.75" customHeight="1">
      <c r="A60" s="145"/>
      <c r="B60" s="145"/>
      <c r="C60" s="13" t="s">
        <v>28</v>
      </c>
      <c r="D60" s="14">
        <v>10</v>
      </c>
      <c r="E60" s="15">
        <v>0</v>
      </c>
      <c r="F60" s="16"/>
      <c r="G60" s="35">
        <f t="shared" si="8"/>
        <v>0</v>
      </c>
      <c r="H60" s="17">
        <f t="shared" si="9"/>
        <v>0</v>
      </c>
      <c r="I60" s="145"/>
      <c r="J60" s="145"/>
      <c r="K60" s="145"/>
      <c r="L60" s="145"/>
      <c r="M60" s="145"/>
      <c r="N60" s="151"/>
      <c r="O60" s="20"/>
      <c r="P60" s="20"/>
      <c r="Q60" s="20"/>
      <c r="R60" s="20"/>
      <c r="S60" s="20"/>
      <c r="T60" s="20"/>
      <c r="U60" s="13"/>
      <c r="V60" s="13">
        <f t="shared" si="10"/>
        <v>0</v>
      </c>
      <c r="W60" s="145"/>
      <c r="X60" s="145"/>
    </row>
    <row r="61" spans="1:24" ht="14.25" customHeight="1">
      <c r="A61" s="144">
        <v>23</v>
      </c>
      <c r="B61" s="186" t="s">
        <v>54</v>
      </c>
      <c r="C61" s="30" t="s">
        <v>27</v>
      </c>
      <c r="D61" s="31">
        <v>10</v>
      </c>
      <c r="E61" s="15">
        <v>0</v>
      </c>
      <c r="F61" s="16">
        <v>12</v>
      </c>
      <c r="G61" s="33">
        <f t="shared" si="8"/>
        <v>12</v>
      </c>
      <c r="H61" s="34">
        <f t="shared" si="9"/>
        <v>120</v>
      </c>
      <c r="I61" s="179">
        <f>(G61+G62)/2</f>
        <v>13.5</v>
      </c>
      <c r="J61" s="176">
        <f>I61/10*100</f>
        <v>135</v>
      </c>
      <c r="K61" s="177">
        <f>IF(I61&lt;D61,"nema normu",D61)</f>
        <v>10</v>
      </c>
      <c r="L61" s="153">
        <f>IF(I61&gt;D61,I61-D61,0)</f>
        <v>3.5</v>
      </c>
      <c r="M61" s="144">
        <v>2</v>
      </c>
      <c r="N61" s="175">
        <v>4</v>
      </c>
      <c r="O61" s="20"/>
      <c r="P61" s="20"/>
      <c r="Q61" s="20"/>
      <c r="R61" s="20"/>
      <c r="S61" s="20"/>
      <c r="T61" s="20"/>
      <c r="U61" s="13"/>
      <c r="V61" s="13">
        <f t="shared" si="10"/>
        <v>12</v>
      </c>
      <c r="W61" s="144">
        <f>(V61+V62)/2</f>
        <v>13.5</v>
      </c>
      <c r="X61" s="144">
        <f>W61-D61</f>
        <v>3.5</v>
      </c>
    </row>
    <row r="62" spans="1:24" ht="15.75" customHeight="1">
      <c r="A62" s="145"/>
      <c r="B62" s="145"/>
      <c r="C62" s="13" t="s">
        <v>28</v>
      </c>
      <c r="D62" s="14">
        <v>10</v>
      </c>
      <c r="E62" s="15">
        <v>0</v>
      </c>
      <c r="F62" s="16">
        <v>15</v>
      </c>
      <c r="G62" s="35">
        <f t="shared" si="8"/>
        <v>15</v>
      </c>
      <c r="H62" s="17">
        <f t="shared" si="9"/>
        <v>150</v>
      </c>
      <c r="I62" s="145"/>
      <c r="J62" s="145"/>
      <c r="K62" s="145"/>
      <c r="L62" s="145"/>
      <c r="M62" s="145"/>
      <c r="N62" s="151"/>
      <c r="O62" s="20"/>
      <c r="P62" s="20"/>
      <c r="Q62" s="20"/>
      <c r="R62" s="20"/>
      <c r="S62" s="20"/>
      <c r="T62" s="20"/>
      <c r="U62" s="13"/>
      <c r="V62" s="13">
        <f t="shared" si="10"/>
        <v>15</v>
      </c>
      <c r="W62" s="145"/>
      <c r="X62" s="145"/>
    </row>
    <row r="63" spans="1:24" ht="15.75" customHeight="1">
      <c r="A63" s="180">
        <v>24</v>
      </c>
      <c r="B63" s="183"/>
      <c r="C63" s="30" t="s">
        <v>27</v>
      </c>
      <c r="D63" s="31">
        <v>10</v>
      </c>
      <c r="E63" s="15">
        <v>0</v>
      </c>
      <c r="F63" s="16"/>
      <c r="G63" s="33">
        <f t="shared" si="8"/>
        <v>0</v>
      </c>
      <c r="H63" s="34">
        <f t="shared" si="9"/>
        <v>0</v>
      </c>
      <c r="I63" s="179">
        <f>(G63+G64)/2</f>
        <v>0</v>
      </c>
      <c r="J63" s="176">
        <f>I63/10*100</f>
        <v>0</v>
      </c>
      <c r="K63" s="177" t="str">
        <f>IF(I63&lt;D63,"nema normu",D63)</f>
        <v>nema normu</v>
      </c>
      <c r="L63" s="153">
        <f>IF(I63&gt;D63,I63-D63,0)</f>
        <v>0</v>
      </c>
      <c r="M63" s="144"/>
      <c r="N63" s="175">
        <v>0</v>
      </c>
      <c r="O63" s="20"/>
      <c r="P63" s="20"/>
      <c r="Q63" s="20"/>
      <c r="R63" s="20"/>
      <c r="S63" s="20"/>
      <c r="T63" s="20"/>
      <c r="U63" s="13"/>
      <c r="V63" s="13">
        <f t="shared" si="10"/>
        <v>0</v>
      </c>
      <c r="W63" s="144">
        <f>(V63+V64)/2</f>
        <v>0</v>
      </c>
      <c r="X63" s="144">
        <f>W63-D63</f>
        <v>-10</v>
      </c>
    </row>
    <row r="64" spans="1:24" ht="15.75" customHeight="1">
      <c r="A64" s="145"/>
      <c r="B64" s="145"/>
      <c r="C64" s="13" t="s">
        <v>28</v>
      </c>
      <c r="D64" s="14">
        <v>10</v>
      </c>
      <c r="E64" s="15">
        <v>0</v>
      </c>
      <c r="F64" s="16"/>
      <c r="G64" s="35">
        <f t="shared" si="8"/>
        <v>0</v>
      </c>
      <c r="H64" s="17">
        <f t="shared" si="9"/>
        <v>0</v>
      </c>
      <c r="I64" s="145"/>
      <c r="J64" s="145"/>
      <c r="K64" s="145"/>
      <c r="L64" s="145"/>
      <c r="M64" s="145"/>
      <c r="N64" s="151"/>
      <c r="O64" s="20"/>
      <c r="P64" s="20"/>
      <c r="Q64" s="20"/>
      <c r="R64" s="20"/>
      <c r="S64" s="20"/>
      <c r="T64" s="20"/>
      <c r="U64" s="13"/>
      <c r="V64" s="13">
        <f t="shared" si="10"/>
        <v>0</v>
      </c>
      <c r="W64" s="145"/>
      <c r="X64" s="145"/>
    </row>
    <row r="65" spans="1:24" ht="15.75" customHeight="1">
      <c r="A65" s="144">
        <v>25</v>
      </c>
      <c r="B65" s="183"/>
      <c r="C65" s="30" t="s">
        <v>27</v>
      </c>
      <c r="D65" s="31">
        <v>10</v>
      </c>
      <c r="E65" s="15">
        <v>0</v>
      </c>
      <c r="F65" s="16">
        <v>0</v>
      </c>
      <c r="G65" s="35">
        <f t="shared" si="8"/>
        <v>0</v>
      </c>
      <c r="H65" s="17">
        <f t="shared" si="9"/>
        <v>0</v>
      </c>
      <c r="I65" s="179">
        <f>(G65+G66)/2</f>
        <v>0</v>
      </c>
      <c r="J65" s="176">
        <f>I65/10*100</f>
        <v>0</v>
      </c>
      <c r="K65" s="177" t="str">
        <f>IF(I65&lt;D65,"nema normu",D65)</f>
        <v>nema normu</v>
      </c>
      <c r="L65" s="153">
        <f>IF(I65&gt;D65,I65-D65,0)</f>
        <v>0</v>
      </c>
      <c r="M65" s="144">
        <v>0</v>
      </c>
      <c r="N65" s="175">
        <v>0</v>
      </c>
      <c r="O65" s="20"/>
      <c r="P65" s="20"/>
      <c r="Q65" s="20"/>
      <c r="R65" s="20"/>
      <c r="S65" s="20"/>
      <c r="T65" s="20"/>
      <c r="U65" s="13"/>
      <c r="V65" s="13">
        <f t="shared" si="10"/>
        <v>0</v>
      </c>
      <c r="W65" s="144">
        <f>(V65+V66)/2</f>
        <v>0</v>
      </c>
      <c r="X65" s="144">
        <f>W65-D65</f>
        <v>-10</v>
      </c>
    </row>
    <row r="66" spans="1:24" ht="15.75" customHeight="1">
      <c r="A66" s="145"/>
      <c r="B66" s="145"/>
      <c r="C66" s="13" t="s">
        <v>28</v>
      </c>
      <c r="D66" s="14">
        <v>10</v>
      </c>
      <c r="E66" s="15">
        <v>0</v>
      </c>
      <c r="F66" s="16">
        <v>0</v>
      </c>
      <c r="G66" s="35">
        <f t="shared" si="8"/>
        <v>0</v>
      </c>
      <c r="H66" s="17">
        <f t="shared" si="9"/>
        <v>0</v>
      </c>
      <c r="I66" s="145"/>
      <c r="J66" s="145"/>
      <c r="K66" s="145"/>
      <c r="L66" s="145"/>
      <c r="M66" s="145"/>
      <c r="N66" s="151"/>
      <c r="O66" s="20"/>
      <c r="P66" s="20"/>
      <c r="Q66" s="20"/>
      <c r="R66" s="20"/>
      <c r="S66" s="20"/>
      <c r="T66" s="20"/>
      <c r="U66" s="13"/>
      <c r="V66" s="13">
        <f t="shared" si="10"/>
        <v>0</v>
      </c>
      <c r="W66" s="145"/>
      <c r="X66" s="145"/>
    </row>
    <row r="67" spans="1:24" ht="15.75" customHeight="1">
      <c r="A67" s="18"/>
      <c r="B67" s="184" t="s">
        <v>41</v>
      </c>
      <c r="C67" s="173" t="s">
        <v>27</v>
      </c>
      <c r="D67" s="158"/>
      <c r="E67" s="19">
        <f t="shared" ref="E67:E68" si="11">SUM(E47,E49,E51,E53,E55,E57,E59,E61,E65)</f>
        <v>0</v>
      </c>
      <c r="F67" s="19">
        <f t="shared" ref="F67:F68" si="12">SUM(F47,F49,F51,F53,F55,F57,F59,F61,F63,F65)</f>
        <v>72</v>
      </c>
      <c r="G67" s="41">
        <f>SUM(G47,G49,G51,G53,G55,G57,G59,G61,H63,G65)</f>
        <v>72</v>
      </c>
      <c r="H67" s="22"/>
      <c r="I67" s="169">
        <f>SUM(I47:I66)</f>
        <v>66</v>
      </c>
      <c r="J67" s="24"/>
      <c r="K67" s="169">
        <f t="shared" ref="K67:L67" si="13">SUM(K47:K66)</f>
        <v>20</v>
      </c>
      <c r="L67" s="169">
        <f t="shared" si="13"/>
        <v>5.5</v>
      </c>
      <c r="M67" s="18"/>
      <c r="N67" s="18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5.75" customHeight="1">
      <c r="A68" s="18"/>
      <c r="B68" s="145"/>
      <c r="C68" s="174" t="s">
        <v>42</v>
      </c>
      <c r="D68" s="158"/>
      <c r="E68" s="19">
        <f t="shared" si="11"/>
        <v>0</v>
      </c>
      <c r="F68" s="19">
        <f t="shared" si="12"/>
        <v>60</v>
      </c>
      <c r="G68" s="19">
        <f>SUM(G48,G50,G52,G54,G56,G58,G60,G62,G64,G66)</f>
        <v>60</v>
      </c>
      <c r="H68" s="22"/>
      <c r="I68" s="145"/>
      <c r="J68" s="24"/>
      <c r="K68" s="145"/>
      <c r="L68" s="145"/>
      <c r="M68" s="18"/>
      <c r="N68" s="18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5.75" customHeight="1">
      <c r="A69" s="18"/>
      <c r="B69" s="21"/>
      <c r="C69" s="21"/>
      <c r="D69" s="21"/>
      <c r="E69" s="21"/>
      <c r="F69" s="21"/>
      <c r="G69" s="21"/>
      <c r="H69" s="22"/>
      <c r="I69" s="23"/>
      <c r="J69" s="24"/>
      <c r="K69" s="23"/>
      <c r="L69" s="23"/>
      <c r="M69" s="18"/>
      <c r="N69" s="18"/>
    </row>
    <row r="70" spans="1:24" ht="15.75" customHeight="1">
      <c r="A70" s="18"/>
      <c r="B70" s="21"/>
      <c r="C70" s="21"/>
      <c r="D70" s="21"/>
      <c r="E70" s="21"/>
      <c r="F70" s="21"/>
      <c r="G70" s="21"/>
      <c r="H70" s="22"/>
      <c r="I70" s="23"/>
      <c r="J70" s="24"/>
      <c r="K70" s="23"/>
      <c r="L70" s="23"/>
      <c r="M70" s="18"/>
      <c r="N70" s="18"/>
    </row>
    <row r="71" spans="1:24" ht="15.75" customHeight="1">
      <c r="A71" s="18"/>
      <c r="B71" s="36"/>
      <c r="D71" s="3"/>
      <c r="E71" s="3"/>
      <c r="F71" s="3"/>
      <c r="G71" s="3"/>
      <c r="H71" s="22"/>
      <c r="I71" s="37"/>
      <c r="J71" s="24"/>
      <c r="K71" s="24"/>
      <c r="L71" s="24"/>
      <c r="M71" s="18"/>
      <c r="N71" s="18"/>
    </row>
    <row r="72" spans="1:24" ht="15.75" customHeight="1">
      <c r="A72" s="5" t="s">
        <v>55</v>
      </c>
      <c r="D72" s="3"/>
      <c r="E72" s="3"/>
      <c r="G72" s="3"/>
      <c r="H72" s="3"/>
      <c r="M72" s="18"/>
      <c r="N72" s="18"/>
    </row>
    <row r="73" spans="1:24" ht="15.75" customHeight="1">
      <c r="D73" s="3"/>
      <c r="E73" s="3"/>
      <c r="G73" s="3"/>
      <c r="H73" s="3"/>
      <c r="M73" s="18"/>
      <c r="N73" s="18"/>
    </row>
    <row r="74" spans="1:24" ht="14.25" customHeight="1">
      <c r="A74" s="160" t="s">
        <v>5</v>
      </c>
      <c r="B74" s="160" t="s">
        <v>6</v>
      </c>
      <c r="C74" s="188" t="s">
        <v>7</v>
      </c>
      <c r="D74" s="188" t="s">
        <v>8</v>
      </c>
      <c r="E74" s="170" t="s">
        <v>9</v>
      </c>
      <c r="F74" s="170" t="s">
        <v>10</v>
      </c>
      <c r="G74" s="190" t="s">
        <v>11</v>
      </c>
      <c r="H74" s="191" t="s">
        <v>12</v>
      </c>
      <c r="I74" s="190" t="s">
        <v>13</v>
      </c>
      <c r="J74" s="191" t="s">
        <v>12</v>
      </c>
      <c r="K74" s="170" t="s">
        <v>14</v>
      </c>
      <c r="L74" s="170" t="s">
        <v>15</v>
      </c>
      <c r="M74" s="189" t="s">
        <v>16</v>
      </c>
      <c r="N74" s="158"/>
    </row>
    <row r="75" spans="1:24" ht="15.75" customHeight="1">
      <c r="A75" s="145"/>
      <c r="B75" s="145"/>
      <c r="C75" s="145"/>
      <c r="D75" s="145"/>
      <c r="E75" s="145"/>
      <c r="F75" s="145"/>
      <c r="G75" s="151"/>
      <c r="H75" s="149"/>
      <c r="I75" s="151"/>
      <c r="J75" s="149"/>
      <c r="K75" s="145"/>
      <c r="L75" s="145"/>
      <c r="M75" s="6" t="s">
        <v>24</v>
      </c>
      <c r="N75" s="6" t="s">
        <v>25</v>
      </c>
    </row>
    <row r="76" spans="1:24" ht="15.75" customHeight="1">
      <c r="D76" s="3"/>
      <c r="E76" s="3"/>
      <c r="G76" s="3"/>
      <c r="H76" s="3"/>
      <c r="M76" s="18"/>
      <c r="N76" s="18"/>
    </row>
    <row r="77" spans="1:24" ht="15.75" customHeight="1">
      <c r="A77" s="144">
        <v>1</v>
      </c>
      <c r="B77" s="162" t="s">
        <v>56</v>
      </c>
      <c r="C77" s="30" t="s">
        <v>27</v>
      </c>
      <c r="D77" s="33">
        <v>6</v>
      </c>
      <c r="E77" s="15">
        <v>4</v>
      </c>
      <c r="F77" s="16">
        <v>0</v>
      </c>
      <c r="G77" s="31">
        <f t="shared" ref="G77:G82" si="14">E77+(F77*0.6)</f>
        <v>4</v>
      </c>
      <c r="H77" s="39">
        <f t="shared" ref="H77:H94" si="15">G77/D77*100</f>
        <v>66.666666666666657</v>
      </c>
      <c r="I77" s="153">
        <f>(G77+G78)/2</f>
        <v>2</v>
      </c>
      <c r="J77" s="154">
        <f>I77/D77*100</f>
        <v>33.333333333333329</v>
      </c>
      <c r="K77" s="153" t="s">
        <v>57</v>
      </c>
      <c r="L77" s="153">
        <f>I77</f>
        <v>2</v>
      </c>
      <c r="M77" s="187">
        <v>1</v>
      </c>
      <c r="N77" s="187"/>
    </row>
    <row r="78" spans="1:24" ht="15.75" customHeight="1">
      <c r="A78" s="145"/>
      <c r="B78" s="145"/>
      <c r="C78" s="13" t="s">
        <v>28</v>
      </c>
      <c r="D78" s="14">
        <v>6</v>
      </c>
      <c r="E78" s="15"/>
      <c r="F78" s="16"/>
      <c r="G78" s="31">
        <f t="shared" si="14"/>
        <v>0</v>
      </c>
      <c r="H78" s="39">
        <f t="shared" si="15"/>
        <v>0</v>
      </c>
      <c r="I78" s="145"/>
      <c r="J78" s="145"/>
      <c r="K78" s="145"/>
      <c r="L78" s="145"/>
      <c r="M78" s="145"/>
      <c r="N78" s="145"/>
    </row>
    <row r="79" spans="1:24" ht="15.75" customHeight="1">
      <c r="A79" s="122">
        <v>2</v>
      </c>
      <c r="B79" s="192" t="s">
        <v>58</v>
      </c>
      <c r="C79" s="30" t="s">
        <v>27</v>
      </c>
      <c r="D79" s="33">
        <v>6</v>
      </c>
      <c r="E79" s="15">
        <v>4</v>
      </c>
      <c r="F79" s="16"/>
      <c r="G79" s="31">
        <f t="shared" si="14"/>
        <v>4</v>
      </c>
      <c r="H79" s="39">
        <f t="shared" si="15"/>
        <v>66.666666666666657</v>
      </c>
      <c r="I79" s="153">
        <f>(G79+G80)/2</f>
        <v>4</v>
      </c>
      <c r="J79" s="154">
        <f>I79/D79*100</f>
        <v>66.666666666666657</v>
      </c>
      <c r="K79" s="153" t="s">
        <v>57</v>
      </c>
      <c r="L79" s="153">
        <f>I79</f>
        <v>4</v>
      </c>
      <c r="M79" s="122">
        <v>1</v>
      </c>
      <c r="N79" s="122">
        <v>0</v>
      </c>
    </row>
    <row r="80" spans="1:24" ht="15.75" customHeight="1">
      <c r="A80" s="122"/>
      <c r="B80" s="145"/>
      <c r="C80" s="13" t="s">
        <v>28</v>
      </c>
      <c r="D80" s="14">
        <v>6</v>
      </c>
      <c r="E80" s="15">
        <v>4</v>
      </c>
      <c r="F80" s="16"/>
      <c r="G80" s="31">
        <f t="shared" si="14"/>
        <v>4</v>
      </c>
      <c r="H80" s="39">
        <f t="shared" si="15"/>
        <v>66.666666666666657</v>
      </c>
      <c r="I80" s="145"/>
      <c r="J80" s="145"/>
      <c r="K80" s="145"/>
      <c r="L80" s="145"/>
      <c r="M80" s="122"/>
      <c r="N80" s="122"/>
    </row>
    <row r="81" spans="1:14" ht="15.75" customHeight="1">
      <c r="A81" s="144">
        <v>3</v>
      </c>
      <c r="B81" s="183" t="s">
        <v>59</v>
      </c>
      <c r="C81" s="30" t="s">
        <v>27</v>
      </c>
      <c r="D81" s="31">
        <v>6</v>
      </c>
      <c r="E81" s="15">
        <v>4</v>
      </c>
      <c r="F81" s="16"/>
      <c r="G81" s="31">
        <f t="shared" si="14"/>
        <v>4</v>
      </c>
      <c r="H81" s="39">
        <f t="shared" si="15"/>
        <v>66.666666666666657</v>
      </c>
      <c r="I81" s="153">
        <f>(G81+G82)/2</f>
        <v>2</v>
      </c>
      <c r="J81" s="154">
        <f>I81/D81*100</f>
        <v>33.333333333333329</v>
      </c>
      <c r="K81" s="153" t="s">
        <v>57</v>
      </c>
      <c r="L81" s="153">
        <f>I81</f>
        <v>2</v>
      </c>
      <c r="M81" s="144">
        <v>1</v>
      </c>
      <c r="N81" s="144"/>
    </row>
    <row r="82" spans="1:14" ht="15.75" customHeight="1">
      <c r="A82" s="145"/>
      <c r="B82" s="145"/>
      <c r="C82" s="13" t="s">
        <v>28</v>
      </c>
      <c r="D82" s="124">
        <v>6</v>
      </c>
      <c r="E82" s="15"/>
      <c r="F82" s="16"/>
      <c r="G82" s="14">
        <f t="shared" si="14"/>
        <v>0</v>
      </c>
      <c r="H82" s="17">
        <f t="shared" si="15"/>
        <v>0</v>
      </c>
      <c r="I82" s="145"/>
      <c r="J82" s="145"/>
      <c r="K82" s="145"/>
      <c r="L82" s="145"/>
      <c r="M82" s="145"/>
      <c r="N82" s="145"/>
    </row>
    <row r="83" spans="1:14" ht="15.75" customHeight="1">
      <c r="A83" s="180">
        <v>4</v>
      </c>
      <c r="B83" s="192" t="s">
        <v>60</v>
      </c>
      <c r="C83" s="13" t="s">
        <v>27</v>
      </c>
      <c r="D83" s="14">
        <v>6</v>
      </c>
      <c r="E83" s="15"/>
      <c r="F83" s="16"/>
      <c r="G83" s="33">
        <f t="shared" ref="G83:G84" si="16">F83</f>
        <v>0</v>
      </c>
      <c r="H83" s="34">
        <f t="shared" si="15"/>
        <v>0</v>
      </c>
      <c r="I83" s="179">
        <f>(G83+G84)/2</f>
        <v>0</v>
      </c>
      <c r="J83" s="176">
        <f>I83/D83*100</f>
        <v>0</v>
      </c>
      <c r="K83" s="179" t="s">
        <v>57</v>
      </c>
      <c r="L83" s="179">
        <f>I83</f>
        <v>0</v>
      </c>
      <c r="M83" s="144">
        <v>0</v>
      </c>
      <c r="N83" s="144">
        <v>1</v>
      </c>
    </row>
    <row r="84" spans="1:14" ht="15.75" customHeight="1">
      <c r="A84" s="145"/>
      <c r="B84" s="145"/>
      <c r="C84" s="13" t="s">
        <v>28</v>
      </c>
      <c r="D84" s="14">
        <v>6</v>
      </c>
      <c r="E84" s="15">
        <v>4</v>
      </c>
      <c r="F84" s="16"/>
      <c r="G84" s="35">
        <f t="shared" si="16"/>
        <v>0</v>
      </c>
      <c r="H84" s="17">
        <f t="shared" si="15"/>
        <v>0</v>
      </c>
      <c r="I84" s="145"/>
      <c r="J84" s="145"/>
      <c r="K84" s="145"/>
      <c r="L84" s="145"/>
      <c r="M84" s="145"/>
      <c r="N84" s="145"/>
    </row>
    <row r="85" spans="1:14" ht="15.75" customHeight="1">
      <c r="A85" s="180">
        <v>5</v>
      </c>
      <c r="B85" s="192" t="s">
        <v>61</v>
      </c>
      <c r="C85" s="13" t="s">
        <v>27</v>
      </c>
      <c r="D85" s="14">
        <v>6</v>
      </c>
      <c r="E85" s="15"/>
      <c r="F85" s="16"/>
      <c r="G85" s="33">
        <f t="shared" ref="G85:G94" si="17">E85+(F85*0.6)</f>
        <v>0</v>
      </c>
      <c r="H85" s="34">
        <f t="shared" si="15"/>
        <v>0</v>
      </c>
      <c r="I85" s="179">
        <f>(G85+G86)/2</f>
        <v>2</v>
      </c>
      <c r="J85" s="176">
        <f>I85/D85*100</f>
        <v>33.333333333333329</v>
      </c>
      <c r="K85" s="179" t="s">
        <v>57</v>
      </c>
      <c r="L85" s="179">
        <f>I85</f>
        <v>2</v>
      </c>
      <c r="M85" s="144">
        <v>4</v>
      </c>
      <c r="N85" s="144">
        <v>1</v>
      </c>
    </row>
    <row r="86" spans="1:14" ht="15.75" customHeight="1">
      <c r="A86" s="145"/>
      <c r="B86" s="145"/>
      <c r="C86" s="13" t="s">
        <v>28</v>
      </c>
      <c r="D86" s="14">
        <v>6</v>
      </c>
      <c r="E86" s="15">
        <v>4</v>
      </c>
      <c r="F86" s="16"/>
      <c r="G86" s="33">
        <f t="shared" si="17"/>
        <v>4</v>
      </c>
      <c r="H86" s="34">
        <f t="shared" si="15"/>
        <v>66.666666666666657</v>
      </c>
      <c r="I86" s="145"/>
      <c r="J86" s="145"/>
      <c r="K86" s="145"/>
      <c r="L86" s="145"/>
      <c r="M86" s="145"/>
      <c r="N86" s="145"/>
    </row>
    <row r="87" spans="1:14" ht="15.75" customHeight="1">
      <c r="A87" s="180">
        <v>6</v>
      </c>
      <c r="B87" s="162" t="s">
        <v>62</v>
      </c>
      <c r="C87" s="13" t="s">
        <v>27</v>
      </c>
      <c r="D87" s="14">
        <v>6</v>
      </c>
      <c r="E87" s="15">
        <v>8</v>
      </c>
      <c r="F87" s="16"/>
      <c r="G87" s="33">
        <f t="shared" si="17"/>
        <v>8</v>
      </c>
      <c r="H87" s="34">
        <f t="shared" si="15"/>
        <v>133.33333333333331</v>
      </c>
      <c r="I87" s="179">
        <f>(G87+G88)/2</f>
        <v>6</v>
      </c>
      <c r="J87" s="176">
        <f>I87/D88*100</f>
        <v>100</v>
      </c>
      <c r="K87" s="179" t="s">
        <v>57</v>
      </c>
      <c r="L87" s="179">
        <f>I87</f>
        <v>6</v>
      </c>
      <c r="M87" s="144">
        <v>1</v>
      </c>
      <c r="N87" s="144">
        <v>1</v>
      </c>
    </row>
    <row r="88" spans="1:14" ht="15.75" customHeight="1">
      <c r="A88" s="145"/>
      <c r="B88" s="145"/>
      <c r="C88" s="13" t="s">
        <v>28</v>
      </c>
      <c r="D88" s="14">
        <v>6</v>
      </c>
      <c r="E88" s="15">
        <v>4</v>
      </c>
      <c r="F88" s="16"/>
      <c r="G88" s="33">
        <f t="shared" si="17"/>
        <v>4</v>
      </c>
      <c r="H88" s="34">
        <f t="shared" si="15"/>
        <v>66.666666666666657</v>
      </c>
      <c r="I88" s="145"/>
      <c r="J88" s="145"/>
      <c r="K88" s="145"/>
      <c r="L88" s="145"/>
      <c r="M88" s="145"/>
      <c r="N88" s="145"/>
    </row>
    <row r="89" spans="1:14" ht="15.75" customHeight="1">
      <c r="A89" s="113">
        <v>7</v>
      </c>
      <c r="B89" s="162" t="s">
        <v>63</v>
      </c>
      <c r="C89" s="13" t="s">
        <v>27</v>
      </c>
      <c r="D89" s="14">
        <v>10</v>
      </c>
      <c r="E89" s="15"/>
      <c r="F89" s="16"/>
      <c r="G89" s="33">
        <f t="shared" si="17"/>
        <v>0</v>
      </c>
      <c r="H89" s="34">
        <f t="shared" si="15"/>
        <v>0</v>
      </c>
      <c r="I89" s="179">
        <f>(G89+G90)/2</f>
        <v>0.5</v>
      </c>
      <c r="J89" s="176">
        <f>I89/D90*100</f>
        <v>5</v>
      </c>
      <c r="K89" s="179" t="s">
        <v>57</v>
      </c>
      <c r="L89" s="179">
        <f>I89</f>
        <v>0.5</v>
      </c>
      <c r="M89" s="144"/>
      <c r="N89" s="144">
        <v>1</v>
      </c>
    </row>
    <row r="90" spans="1:14" ht="15.75" customHeight="1">
      <c r="A90" s="126"/>
      <c r="B90" s="145"/>
      <c r="C90" s="13" t="s">
        <v>28</v>
      </c>
      <c r="D90" s="14">
        <v>10</v>
      </c>
      <c r="E90" s="15">
        <v>1</v>
      </c>
      <c r="F90" s="16">
        <v>0</v>
      </c>
      <c r="G90" s="33">
        <f t="shared" si="17"/>
        <v>1</v>
      </c>
      <c r="H90" s="34">
        <f t="shared" si="15"/>
        <v>10</v>
      </c>
      <c r="I90" s="145"/>
      <c r="J90" s="145"/>
      <c r="K90" s="145"/>
      <c r="L90" s="145"/>
      <c r="M90" s="145"/>
      <c r="N90" s="145"/>
    </row>
    <row r="91" spans="1:14" ht="15.75" customHeight="1">
      <c r="A91" s="113">
        <v>8</v>
      </c>
      <c r="B91" s="162" t="s">
        <v>64</v>
      </c>
      <c r="C91" s="13" t="s">
        <v>27</v>
      </c>
      <c r="D91" s="14">
        <v>6</v>
      </c>
      <c r="E91" s="15"/>
      <c r="F91" s="16"/>
      <c r="G91" s="33">
        <f t="shared" si="17"/>
        <v>0</v>
      </c>
      <c r="H91" s="34">
        <f t="shared" si="15"/>
        <v>0</v>
      </c>
      <c r="I91" s="179">
        <f>(G91+G92)/2</f>
        <v>0</v>
      </c>
      <c r="J91" s="176">
        <f>I91/D92*100</f>
        <v>0</v>
      </c>
      <c r="K91" s="179" t="s">
        <v>57</v>
      </c>
      <c r="L91" s="179">
        <f>I91</f>
        <v>0</v>
      </c>
      <c r="M91" s="144">
        <v>1</v>
      </c>
      <c r="N91" s="144"/>
    </row>
    <row r="92" spans="1:14" ht="15.75" customHeight="1">
      <c r="A92" s="126"/>
      <c r="B92" s="145"/>
      <c r="C92" s="13" t="s">
        <v>28</v>
      </c>
      <c r="D92" s="14">
        <v>6</v>
      </c>
      <c r="E92" s="15"/>
      <c r="F92" s="16"/>
      <c r="G92" s="33">
        <f t="shared" si="17"/>
        <v>0</v>
      </c>
      <c r="H92" s="34">
        <f t="shared" si="15"/>
        <v>0</v>
      </c>
      <c r="I92" s="145"/>
      <c r="J92" s="145"/>
      <c r="K92" s="145"/>
      <c r="L92" s="145"/>
      <c r="M92" s="145"/>
      <c r="N92" s="145"/>
    </row>
    <row r="93" spans="1:14" ht="14.25" customHeight="1">
      <c r="A93" s="180">
        <v>9</v>
      </c>
      <c r="B93" s="186" t="s">
        <v>65</v>
      </c>
      <c r="C93" s="13" t="s">
        <v>27</v>
      </c>
      <c r="D93" s="14">
        <v>6</v>
      </c>
      <c r="E93" s="15"/>
      <c r="F93" s="16"/>
      <c r="G93" s="33">
        <f t="shared" si="17"/>
        <v>0</v>
      </c>
      <c r="H93" s="34">
        <f t="shared" si="15"/>
        <v>0</v>
      </c>
      <c r="I93" s="179">
        <f>(G93+G94)/2</f>
        <v>0</v>
      </c>
      <c r="J93" s="176">
        <f>I93/D94*100</f>
        <v>0</v>
      </c>
      <c r="K93" s="179" t="s">
        <v>57</v>
      </c>
      <c r="L93" s="179">
        <f>I93</f>
        <v>0</v>
      </c>
      <c r="M93" s="144"/>
      <c r="N93" s="144">
        <v>1</v>
      </c>
    </row>
    <row r="94" spans="1:14" ht="15.75" customHeight="1">
      <c r="A94" s="145"/>
      <c r="B94" s="145"/>
      <c r="C94" s="13" t="s">
        <v>28</v>
      </c>
      <c r="D94" s="14">
        <v>6</v>
      </c>
      <c r="E94" s="15"/>
      <c r="F94" s="16"/>
      <c r="G94" s="33">
        <f t="shared" si="17"/>
        <v>0</v>
      </c>
      <c r="H94" s="34">
        <f t="shared" si="15"/>
        <v>0</v>
      </c>
      <c r="I94" s="145"/>
      <c r="J94" s="145"/>
      <c r="K94" s="145"/>
      <c r="L94" s="145"/>
      <c r="M94" s="145"/>
      <c r="N94" s="145"/>
    </row>
    <row r="95" spans="1:14" ht="15.75" customHeight="1">
      <c r="A95" s="180">
        <v>10</v>
      </c>
      <c r="B95" s="192" t="s">
        <v>66</v>
      </c>
      <c r="C95" s="30" t="s">
        <v>27</v>
      </c>
      <c r="D95" s="33">
        <v>6</v>
      </c>
      <c r="E95" s="32"/>
      <c r="F95" s="16"/>
      <c r="G95" s="14"/>
      <c r="H95" s="22"/>
      <c r="I95" s="123"/>
      <c r="J95" s="154"/>
      <c r="K95" s="153"/>
      <c r="L95" s="153"/>
      <c r="M95" s="144"/>
      <c r="N95" s="144">
        <v>1</v>
      </c>
    </row>
    <row r="96" spans="1:14" ht="15.75" customHeight="1">
      <c r="A96" s="145"/>
      <c r="B96" s="145"/>
      <c r="C96" s="13" t="s">
        <v>28</v>
      </c>
      <c r="D96" s="14">
        <v>6</v>
      </c>
      <c r="E96" s="15">
        <v>3</v>
      </c>
      <c r="F96" s="16"/>
      <c r="G96" s="14"/>
      <c r="H96" s="22"/>
      <c r="I96" s="123"/>
      <c r="J96" s="145"/>
      <c r="K96" s="145"/>
      <c r="L96" s="145"/>
      <c r="M96" s="145"/>
      <c r="N96" s="145"/>
    </row>
    <row r="97" spans="1:14" ht="15.75" customHeight="1">
      <c r="A97" s="180">
        <v>11</v>
      </c>
      <c r="B97" s="125"/>
      <c r="C97" s="13" t="s">
        <v>27</v>
      </c>
      <c r="D97" s="14">
        <v>10</v>
      </c>
      <c r="E97" s="15"/>
      <c r="F97" s="16"/>
      <c r="G97" s="33">
        <f t="shared" ref="G97:G98" si="18">E97+(F97*0.6)</f>
        <v>0</v>
      </c>
      <c r="H97" s="128">
        <f t="shared" ref="H97:H100" si="19">G97/D97*100</f>
        <v>0</v>
      </c>
      <c r="I97" s="179">
        <f>(G97+G98)/2</f>
        <v>0</v>
      </c>
      <c r="J97" s="176">
        <f>I97/D98*100</f>
        <v>0</v>
      </c>
      <c r="K97" s="179" t="s">
        <v>57</v>
      </c>
      <c r="L97" s="179">
        <f>I97</f>
        <v>0</v>
      </c>
      <c r="M97" s="144"/>
      <c r="N97" s="144">
        <v>1</v>
      </c>
    </row>
    <row r="98" spans="1:14" ht="15.75" customHeight="1">
      <c r="A98" s="145"/>
      <c r="B98" s="125"/>
      <c r="C98" s="13" t="s">
        <v>28</v>
      </c>
      <c r="D98" s="14">
        <v>10</v>
      </c>
      <c r="E98" s="15"/>
      <c r="F98" s="16"/>
      <c r="G98" s="33">
        <f t="shared" si="18"/>
        <v>0</v>
      </c>
      <c r="H98" s="128">
        <f t="shared" si="19"/>
        <v>0</v>
      </c>
      <c r="I98" s="145"/>
      <c r="J98" s="145"/>
      <c r="K98" s="145"/>
      <c r="L98" s="145"/>
      <c r="M98" s="145"/>
      <c r="N98" s="145"/>
    </row>
    <row r="99" spans="1:14" ht="15.75" customHeight="1">
      <c r="A99" s="180">
        <v>12</v>
      </c>
      <c r="B99" s="125"/>
      <c r="C99" s="13" t="s">
        <v>27</v>
      </c>
      <c r="D99" s="14">
        <v>6</v>
      </c>
      <c r="E99" s="15"/>
      <c r="F99" s="16"/>
      <c r="G99" s="33"/>
      <c r="H99" s="128">
        <f t="shared" si="19"/>
        <v>0</v>
      </c>
      <c r="I99" s="179">
        <f>(G99+G100)/2</f>
        <v>0</v>
      </c>
      <c r="J99" s="176">
        <f>I99/D100*100</f>
        <v>0</v>
      </c>
      <c r="K99" s="179" t="s">
        <v>57</v>
      </c>
      <c r="L99" s="179">
        <f>I99</f>
        <v>0</v>
      </c>
      <c r="M99" s="144"/>
      <c r="N99" s="144">
        <v>2</v>
      </c>
    </row>
    <row r="100" spans="1:14" ht="15.75" customHeight="1">
      <c r="A100" s="145"/>
      <c r="B100" s="125"/>
      <c r="C100" s="13" t="s">
        <v>28</v>
      </c>
      <c r="D100" s="14">
        <v>6</v>
      </c>
      <c r="E100" s="15"/>
      <c r="F100" s="16"/>
      <c r="G100" s="33"/>
      <c r="H100" s="128">
        <f t="shared" si="19"/>
        <v>0</v>
      </c>
      <c r="I100" s="145"/>
      <c r="J100" s="145"/>
      <c r="K100" s="145"/>
      <c r="L100" s="145"/>
      <c r="M100" s="145"/>
      <c r="N100" s="145"/>
    </row>
    <row r="101" spans="1:14" ht="15.75" customHeight="1">
      <c r="A101" s="18"/>
      <c r="B101" s="184" t="s">
        <v>41</v>
      </c>
      <c r="C101" s="173" t="s">
        <v>27</v>
      </c>
      <c r="D101" s="158"/>
      <c r="E101" s="19">
        <f t="shared" ref="E101:F101" si="20">SUM(E77,E81,E83,E85,E87,E89,E91,E93,E95,E97,E99)</f>
        <v>16</v>
      </c>
      <c r="F101" s="19">
        <f t="shared" si="20"/>
        <v>0</v>
      </c>
      <c r="G101" s="33">
        <f t="shared" ref="G101:G102" si="21">E101+(F101*0.6)</f>
        <v>16</v>
      </c>
      <c r="H101" s="128"/>
      <c r="I101" s="179">
        <f>(G101+G102)/2</f>
        <v>16</v>
      </c>
      <c r="J101" s="176"/>
      <c r="K101" s="179" t="s">
        <v>57</v>
      </c>
      <c r="L101" s="179">
        <f>I101</f>
        <v>16</v>
      </c>
      <c r="M101" s="144"/>
      <c r="N101" s="144">
        <v>3</v>
      </c>
    </row>
    <row r="102" spans="1:14" ht="15.75" customHeight="1">
      <c r="A102" s="18"/>
      <c r="B102" s="145"/>
      <c r="C102" s="174" t="s">
        <v>42</v>
      </c>
      <c r="D102" s="158"/>
      <c r="E102" s="19">
        <f t="shared" ref="E102:F102" si="22">SUM(E78,E82,E84,E86,E88,E90,E92,E94,E96,E98,E100)</f>
        <v>16</v>
      </c>
      <c r="F102" s="19">
        <f t="shared" si="22"/>
        <v>0</v>
      </c>
      <c r="G102" s="33">
        <f t="shared" si="21"/>
        <v>16</v>
      </c>
      <c r="H102" s="128"/>
      <c r="I102" s="145"/>
      <c r="J102" s="145"/>
      <c r="K102" s="145"/>
      <c r="L102" s="145"/>
      <c r="M102" s="145"/>
      <c r="N102" s="145"/>
    </row>
    <row r="103" spans="1:14" ht="15.75" customHeight="1">
      <c r="A103" s="18"/>
      <c r="B103" s="36"/>
      <c r="D103" s="3"/>
      <c r="E103" s="3"/>
      <c r="F103" s="3"/>
      <c r="G103" s="3"/>
      <c r="H103" s="22"/>
      <c r="I103" s="18"/>
      <c r="J103" s="24"/>
      <c r="K103" s="24"/>
      <c r="L103" s="24"/>
      <c r="M103" s="18"/>
      <c r="N103" s="18"/>
    </row>
    <row r="104" spans="1:14" ht="15.75" customHeight="1">
      <c r="A104" s="5" t="s">
        <v>67</v>
      </c>
      <c r="D104" s="3"/>
      <c r="E104" s="3"/>
      <c r="G104" s="3"/>
      <c r="H104" s="3"/>
      <c r="M104" s="18"/>
      <c r="N104" s="18"/>
    </row>
    <row r="105" spans="1:14" ht="15.75" customHeight="1">
      <c r="D105" s="3"/>
      <c r="E105" s="3"/>
      <c r="G105" s="3"/>
      <c r="H105" s="3"/>
      <c r="M105" s="18"/>
      <c r="N105" s="18"/>
    </row>
    <row r="106" spans="1:14" ht="14.25" customHeight="1">
      <c r="A106" s="160" t="s">
        <v>5</v>
      </c>
      <c r="B106" s="160" t="s">
        <v>6</v>
      </c>
      <c r="C106" s="188" t="s">
        <v>7</v>
      </c>
      <c r="D106" s="188" t="s">
        <v>8</v>
      </c>
      <c r="E106" s="170" t="s">
        <v>9</v>
      </c>
      <c r="F106" s="170" t="s">
        <v>10</v>
      </c>
      <c r="G106" s="190" t="s">
        <v>11</v>
      </c>
      <c r="H106" s="191" t="s">
        <v>12</v>
      </c>
      <c r="I106" s="190" t="s">
        <v>13</v>
      </c>
      <c r="J106" s="191" t="s">
        <v>12</v>
      </c>
      <c r="K106" s="170" t="s">
        <v>14</v>
      </c>
      <c r="L106" s="170" t="s">
        <v>15</v>
      </c>
      <c r="M106" s="189" t="s">
        <v>16</v>
      </c>
      <c r="N106" s="158"/>
    </row>
    <row r="107" spans="1:14" ht="15.75" customHeight="1">
      <c r="A107" s="145"/>
      <c r="B107" s="145"/>
      <c r="C107" s="145"/>
      <c r="D107" s="145"/>
      <c r="E107" s="145"/>
      <c r="F107" s="145"/>
      <c r="G107" s="151"/>
      <c r="H107" s="149"/>
      <c r="I107" s="151"/>
      <c r="J107" s="149"/>
      <c r="K107" s="145"/>
      <c r="L107" s="145"/>
      <c r="M107" s="6" t="s">
        <v>24</v>
      </c>
      <c r="N107" s="6" t="s">
        <v>25</v>
      </c>
    </row>
    <row r="108" spans="1:14" ht="15.75" customHeight="1">
      <c r="D108" s="3"/>
      <c r="E108" s="3"/>
      <c r="G108" s="3"/>
      <c r="H108" s="3"/>
      <c r="M108" s="18"/>
      <c r="N108" s="18"/>
    </row>
    <row r="109" spans="1:14" ht="15.75" customHeight="1">
      <c r="A109" s="144">
        <v>1</v>
      </c>
      <c r="B109" s="162" t="s">
        <v>68</v>
      </c>
      <c r="C109" s="30" t="s">
        <v>27</v>
      </c>
      <c r="D109" s="31">
        <v>4</v>
      </c>
      <c r="E109" s="15"/>
      <c r="F109" s="16"/>
      <c r="G109" s="31">
        <f t="shared" ref="G109:G110" si="23">E109+(F109*0.6)</f>
        <v>0</v>
      </c>
      <c r="H109" s="39">
        <f t="shared" ref="H109:H110" si="24">G109/D109*100</f>
        <v>0</v>
      </c>
      <c r="I109" s="153">
        <f>(G109+G110)/2</f>
        <v>2</v>
      </c>
      <c r="J109" s="154">
        <f>I109/D109*100</f>
        <v>50</v>
      </c>
      <c r="K109" s="153" t="s">
        <v>57</v>
      </c>
      <c r="L109" s="153" t="s">
        <v>57</v>
      </c>
      <c r="M109" s="187"/>
      <c r="N109" s="187">
        <v>1</v>
      </c>
    </row>
    <row r="110" spans="1:14" ht="15.75" customHeight="1">
      <c r="A110" s="145"/>
      <c r="B110" s="145"/>
      <c r="C110" s="13" t="s">
        <v>28</v>
      </c>
      <c r="D110" s="14">
        <v>4</v>
      </c>
      <c r="E110" s="15">
        <v>4</v>
      </c>
      <c r="F110" s="16"/>
      <c r="G110" s="14">
        <f t="shared" si="23"/>
        <v>4</v>
      </c>
      <c r="H110" s="17">
        <f t="shared" si="24"/>
        <v>100</v>
      </c>
      <c r="I110" s="145"/>
      <c r="J110" s="145"/>
      <c r="K110" s="145"/>
      <c r="L110" s="145"/>
      <c r="M110" s="145"/>
      <c r="N110" s="145"/>
    </row>
    <row r="111" spans="1:14" ht="15.75" customHeight="1">
      <c r="A111" s="144"/>
      <c r="B111" s="185"/>
      <c r="C111" s="30"/>
      <c r="D111" s="31"/>
      <c r="E111" s="15"/>
      <c r="F111" s="16"/>
      <c r="G111" s="31"/>
      <c r="H111" s="39"/>
      <c r="I111" s="153"/>
      <c r="J111" s="154"/>
      <c r="K111" s="153"/>
      <c r="L111" s="153"/>
      <c r="M111" s="144"/>
      <c r="N111" s="144"/>
    </row>
    <row r="112" spans="1:14" ht="15.75" customHeight="1">
      <c r="A112" s="145"/>
      <c r="B112" s="145"/>
      <c r="C112" s="13"/>
      <c r="D112" s="124"/>
      <c r="E112" s="15"/>
      <c r="F112" s="16"/>
      <c r="G112" s="14"/>
      <c r="H112" s="17"/>
      <c r="I112" s="145"/>
      <c r="J112" s="145"/>
      <c r="K112" s="145"/>
      <c r="L112" s="145"/>
      <c r="M112" s="145"/>
      <c r="N112" s="145"/>
    </row>
    <row r="113" spans="1:14" ht="15.75" customHeight="1">
      <c r="A113" s="144"/>
      <c r="B113" s="185"/>
      <c r="C113" s="30"/>
      <c r="D113" s="124"/>
      <c r="E113" s="15"/>
      <c r="F113" s="16"/>
      <c r="G113" s="14"/>
      <c r="H113" s="17"/>
      <c r="I113" s="153"/>
      <c r="J113" s="154"/>
      <c r="K113" s="153"/>
      <c r="L113" s="153"/>
      <c r="M113" s="144"/>
      <c r="N113" s="144"/>
    </row>
    <row r="114" spans="1:14" ht="15.75" customHeight="1">
      <c r="A114" s="145"/>
      <c r="B114" s="145"/>
      <c r="C114" s="13"/>
      <c r="D114" s="124"/>
      <c r="E114" s="15"/>
      <c r="F114" s="16"/>
      <c r="G114" s="14"/>
      <c r="H114" s="17"/>
      <c r="I114" s="145"/>
      <c r="J114" s="145"/>
      <c r="K114" s="145"/>
      <c r="L114" s="145"/>
      <c r="M114" s="145"/>
      <c r="N114" s="145"/>
    </row>
    <row r="115" spans="1:14" ht="15.75" customHeight="1">
      <c r="A115" s="18"/>
      <c r="B115" s="184" t="s">
        <v>41</v>
      </c>
      <c r="C115" s="173" t="s">
        <v>27</v>
      </c>
      <c r="D115" s="158"/>
      <c r="E115" s="19">
        <f t="shared" ref="E115:G115" si="25">SUM(E109,E111,E113)</f>
        <v>0</v>
      </c>
      <c r="F115" s="19">
        <f t="shared" si="25"/>
        <v>0</v>
      </c>
      <c r="G115" s="19">
        <f t="shared" si="25"/>
        <v>0</v>
      </c>
      <c r="H115" s="22"/>
      <c r="I115" s="193">
        <f>SUM(I109:I110)</f>
        <v>2</v>
      </c>
      <c r="J115" s="24"/>
      <c r="K115" s="37"/>
      <c r="L115" s="37"/>
      <c r="M115" s="18"/>
      <c r="N115" s="18"/>
    </row>
    <row r="116" spans="1:14" ht="15.75" customHeight="1">
      <c r="A116" s="18"/>
      <c r="B116" s="145"/>
      <c r="C116" s="174" t="s">
        <v>42</v>
      </c>
      <c r="D116" s="158"/>
      <c r="E116" s="19">
        <f t="shared" ref="E116:G116" si="26">SUM(E110,E112,E114)</f>
        <v>4</v>
      </c>
      <c r="F116" s="19">
        <f t="shared" si="26"/>
        <v>0</v>
      </c>
      <c r="G116" s="19">
        <f t="shared" si="26"/>
        <v>4</v>
      </c>
      <c r="H116" s="22"/>
      <c r="I116" s="145"/>
      <c r="J116" s="24"/>
      <c r="K116" s="24"/>
      <c r="L116" s="24"/>
      <c r="M116" s="18"/>
      <c r="N116" s="18"/>
    </row>
    <row r="117" spans="1:14" ht="15.75" customHeight="1">
      <c r="A117" s="18"/>
      <c r="B117" s="25"/>
      <c r="C117" s="21"/>
      <c r="D117" s="21"/>
      <c r="E117" s="21"/>
      <c r="F117" s="21"/>
      <c r="G117" s="3"/>
      <c r="H117" s="22"/>
      <c r="I117" s="18"/>
      <c r="J117" s="24"/>
      <c r="K117" s="24"/>
      <c r="L117" s="24"/>
      <c r="M117" s="18"/>
      <c r="N117" s="18"/>
    </row>
    <row r="118" spans="1:14" ht="15.75" customHeight="1">
      <c r="A118" s="5" t="s">
        <v>69</v>
      </c>
      <c r="D118" s="3"/>
      <c r="E118" s="3"/>
      <c r="G118" s="3"/>
      <c r="H118" s="3"/>
      <c r="M118" s="18"/>
      <c r="N118" s="18"/>
    </row>
    <row r="119" spans="1:14" ht="15.75" customHeight="1">
      <c r="D119" s="3"/>
      <c r="E119" s="3"/>
      <c r="G119" s="3"/>
      <c r="H119" s="3"/>
      <c r="M119" s="18"/>
      <c r="N119" s="18"/>
    </row>
    <row r="120" spans="1:14" ht="14.25" customHeight="1">
      <c r="A120" s="160" t="s">
        <v>5</v>
      </c>
      <c r="B120" s="160" t="s">
        <v>6</v>
      </c>
      <c r="C120" s="188" t="s">
        <v>7</v>
      </c>
      <c r="D120" s="188" t="s">
        <v>8</v>
      </c>
      <c r="E120" s="170" t="s">
        <v>9</v>
      </c>
      <c r="F120" s="170" t="s">
        <v>10</v>
      </c>
      <c r="G120" s="190" t="s">
        <v>11</v>
      </c>
      <c r="H120" s="191" t="s">
        <v>12</v>
      </c>
      <c r="I120" s="190" t="s">
        <v>13</v>
      </c>
      <c r="J120" s="191" t="s">
        <v>12</v>
      </c>
      <c r="K120" s="170" t="s">
        <v>14</v>
      </c>
      <c r="L120" s="170" t="s">
        <v>15</v>
      </c>
      <c r="M120" s="189" t="s">
        <v>16</v>
      </c>
      <c r="N120" s="158"/>
    </row>
    <row r="121" spans="1:14" ht="15.75" customHeight="1">
      <c r="A121" s="145"/>
      <c r="B121" s="145"/>
      <c r="C121" s="145"/>
      <c r="D121" s="145"/>
      <c r="E121" s="145"/>
      <c r="F121" s="145"/>
      <c r="G121" s="151"/>
      <c r="H121" s="149"/>
      <c r="I121" s="151"/>
      <c r="J121" s="149"/>
      <c r="K121" s="145"/>
      <c r="L121" s="145"/>
      <c r="M121" s="6" t="s">
        <v>24</v>
      </c>
      <c r="N121" s="6" t="s">
        <v>25</v>
      </c>
    </row>
    <row r="122" spans="1:14" ht="15.75" customHeight="1">
      <c r="D122" s="3"/>
      <c r="E122" s="3"/>
      <c r="G122" s="3"/>
      <c r="H122" s="3"/>
      <c r="M122" s="18"/>
      <c r="N122" s="18"/>
    </row>
    <row r="123" spans="1:14" ht="15.75" customHeight="1">
      <c r="A123" s="144">
        <v>1</v>
      </c>
      <c r="B123" s="162" t="s">
        <v>70</v>
      </c>
      <c r="C123" s="13" t="s">
        <v>27</v>
      </c>
      <c r="D123" s="14">
        <v>6</v>
      </c>
      <c r="E123" s="15">
        <v>4</v>
      </c>
      <c r="F123" s="16"/>
      <c r="G123" s="14"/>
      <c r="H123" s="22"/>
      <c r="I123" s="123"/>
      <c r="J123" s="154"/>
      <c r="K123" s="153"/>
      <c r="L123" s="153"/>
      <c r="M123" s="144">
        <v>1</v>
      </c>
      <c r="N123" s="144"/>
    </row>
    <row r="124" spans="1:14" ht="15.75" customHeight="1">
      <c r="A124" s="145"/>
      <c r="B124" s="145"/>
      <c r="C124" s="13" t="s">
        <v>28</v>
      </c>
      <c r="D124" s="14">
        <v>6</v>
      </c>
      <c r="E124" s="15"/>
      <c r="F124" s="16"/>
      <c r="G124" s="14"/>
      <c r="H124" s="22"/>
      <c r="I124" s="123"/>
      <c r="J124" s="145"/>
      <c r="K124" s="145"/>
      <c r="L124" s="145"/>
      <c r="M124" s="145"/>
      <c r="N124" s="145"/>
    </row>
    <row r="125" spans="1:14" ht="15.75" customHeight="1">
      <c r="A125" s="144">
        <v>2</v>
      </c>
      <c r="B125" s="162" t="s">
        <v>71</v>
      </c>
      <c r="C125" s="30" t="s">
        <v>27</v>
      </c>
      <c r="D125" s="14">
        <v>6</v>
      </c>
      <c r="E125" s="15">
        <v>0</v>
      </c>
      <c r="F125" s="16"/>
      <c r="G125" s="14"/>
      <c r="H125" s="17"/>
      <c r="I125" s="153"/>
      <c r="J125" s="154">
        <f>I125/D125*100</f>
        <v>0</v>
      </c>
      <c r="K125" s="153" t="s">
        <v>57</v>
      </c>
      <c r="L125" s="153" t="s">
        <v>57</v>
      </c>
      <c r="M125" s="144">
        <v>0</v>
      </c>
      <c r="N125" s="144">
        <v>1</v>
      </c>
    </row>
    <row r="126" spans="1:14" ht="15.75" customHeight="1">
      <c r="A126" s="145"/>
      <c r="B126" s="145"/>
      <c r="C126" s="13" t="s">
        <v>28</v>
      </c>
      <c r="D126" s="14">
        <v>6</v>
      </c>
      <c r="E126" s="15">
        <v>4</v>
      </c>
      <c r="F126" s="16"/>
      <c r="G126" s="14"/>
      <c r="H126" s="17"/>
      <c r="I126" s="145"/>
      <c r="J126" s="145"/>
      <c r="K126" s="145"/>
      <c r="L126" s="145"/>
      <c r="M126" s="145"/>
      <c r="N126" s="145"/>
    </row>
    <row r="127" spans="1:14" ht="15.75" customHeight="1">
      <c r="A127" s="113">
        <v>3</v>
      </c>
      <c r="B127" s="192" t="s">
        <v>72</v>
      </c>
      <c r="C127" s="30" t="s">
        <v>27</v>
      </c>
      <c r="D127" s="33">
        <v>6</v>
      </c>
      <c r="E127" s="32"/>
      <c r="F127" s="16"/>
      <c r="G127" s="14"/>
      <c r="H127" s="22"/>
      <c r="I127" s="123"/>
      <c r="J127" s="154"/>
      <c r="K127" s="153"/>
      <c r="L127" s="153"/>
      <c r="M127" s="144"/>
      <c r="N127" s="144" t="s">
        <v>72</v>
      </c>
    </row>
    <row r="128" spans="1:14" ht="15.75" customHeight="1">
      <c r="A128" s="126"/>
      <c r="B128" s="145"/>
      <c r="C128" s="13" t="s">
        <v>28</v>
      </c>
      <c r="D128" s="14">
        <v>6</v>
      </c>
      <c r="E128" s="15"/>
      <c r="F128" s="16"/>
      <c r="G128" s="14"/>
      <c r="H128" s="22"/>
      <c r="I128" s="123"/>
      <c r="J128" s="145"/>
      <c r="K128" s="145"/>
      <c r="L128" s="145"/>
      <c r="M128" s="145"/>
      <c r="N128" s="145"/>
    </row>
    <row r="129" spans="1:14" ht="15.75" customHeight="1">
      <c r="A129" s="113">
        <v>4</v>
      </c>
      <c r="B129" s="162"/>
      <c r="C129" s="13" t="s">
        <v>27</v>
      </c>
      <c r="D129" s="14">
        <v>6</v>
      </c>
      <c r="E129" s="15"/>
      <c r="F129" s="16"/>
      <c r="G129" s="14"/>
      <c r="H129" s="22"/>
      <c r="I129" s="123"/>
      <c r="J129" s="154"/>
      <c r="K129" s="153"/>
      <c r="L129" s="153"/>
      <c r="M129" s="144">
        <v>0</v>
      </c>
      <c r="N129" s="144"/>
    </row>
    <row r="130" spans="1:14" ht="15.75" customHeight="1">
      <c r="A130" s="126"/>
      <c r="B130" s="145"/>
      <c r="C130" s="13" t="s">
        <v>28</v>
      </c>
      <c r="D130" s="14">
        <v>6</v>
      </c>
      <c r="E130" s="15"/>
      <c r="F130" s="16"/>
      <c r="G130" s="14"/>
      <c r="H130" s="22"/>
      <c r="I130" s="123"/>
      <c r="J130" s="145"/>
      <c r="K130" s="145"/>
      <c r="L130" s="145"/>
      <c r="M130" s="145"/>
      <c r="N130" s="145"/>
    </row>
    <row r="131" spans="1:14" ht="15.75" customHeight="1">
      <c r="A131" s="180">
        <v>5</v>
      </c>
      <c r="B131" s="192"/>
      <c r="C131" s="30" t="s">
        <v>27</v>
      </c>
      <c r="D131" s="33"/>
      <c r="E131" s="32"/>
      <c r="F131" s="16"/>
      <c r="G131" s="14"/>
      <c r="H131" s="22"/>
      <c r="I131" s="123"/>
      <c r="J131" s="154"/>
      <c r="K131" s="153"/>
      <c r="L131" s="153"/>
      <c r="M131" s="144">
        <v>0</v>
      </c>
      <c r="N131" s="144"/>
    </row>
    <row r="132" spans="1:14" ht="15.75" customHeight="1">
      <c r="A132" s="145"/>
      <c r="B132" s="145"/>
      <c r="C132" s="13" t="s">
        <v>28</v>
      </c>
      <c r="D132" s="14"/>
      <c r="E132" s="15"/>
      <c r="F132" s="16"/>
      <c r="G132" s="14"/>
      <c r="H132" s="22"/>
      <c r="I132" s="123"/>
      <c r="J132" s="145"/>
      <c r="K132" s="145"/>
      <c r="L132" s="145"/>
      <c r="M132" s="145"/>
      <c r="N132" s="145"/>
    </row>
    <row r="133" spans="1:14" ht="15.75" customHeight="1">
      <c r="B133" s="184" t="s">
        <v>41</v>
      </c>
      <c r="C133" s="173" t="s">
        <v>27</v>
      </c>
      <c r="D133" s="158"/>
      <c r="E133" s="19">
        <f t="shared" ref="E133:E134" si="27">E123+E125+E127+E129+E131</f>
        <v>4</v>
      </c>
      <c r="F133" s="19"/>
      <c r="G133" s="19"/>
      <c r="H133" s="3"/>
      <c r="I133" s="169"/>
    </row>
    <row r="134" spans="1:14" ht="15.75" customHeight="1">
      <c r="B134" s="145"/>
      <c r="C134" s="174" t="s">
        <v>42</v>
      </c>
      <c r="D134" s="158"/>
      <c r="E134" s="19">
        <f t="shared" si="27"/>
        <v>4</v>
      </c>
      <c r="F134" s="19"/>
      <c r="G134" s="19"/>
      <c r="H134" s="3"/>
      <c r="I134" s="145"/>
    </row>
    <row r="135" spans="1:14" ht="15.75" customHeight="1"/>
    <row r="136" spans="1:14" ht="15.75" customHeight="1"/>
    <row r="137" spans="1:14" ht="15.75" customHeight="1"/>
    <row r="138" spans="1:14" ht="15.75" customHeight="1"/>
    <row r="139" spans="1:14" ht="15.75" customHeight="1"/>
    <row r="140" spans="1:14" ht="15.75" customHeight="1"/>
    <row r="141" spans="1:14" ht="15.75" customHeight="1"/>
    <row r="142" spans="1:14" ht="15.75" customHeight="1"/>
    <row r="143" spans="1:14" ht="15.75" customHeight="1"/>
    <row r="144" spans="1:1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08">
    <mergeCell ref="L129:L130"/>
    <mergeCell ref="M129:M130"/>
    <mergeCell ref="J129:J130"/>
    <mergeCell ref="J131:J132"/>
    <mergeCell ref="K131:K132"/>
    <mergeCell ref="L131:L132"/>
    <mergeCell ref="M131:M132"/>
    <mergeCell ref="N131:N132"/>
    <mergeCell ref="I133:I134"/>
    <mergeCell ref="K129:K130"/>
    <mergeCell ref="N129:N130"/>
    <mergeCell ref="B129:B130"/>
    <mergeCell ref="A131:A132"/>
    <mergeCell ref="B131:B132"/>
    <mergeCell ref="B133:B134"/>
    <mergeCell ref="C133:D133"/>
    <mergeCell ref="C134:D134"/>
    <mergeCell ref="A125:A126"/>
    <mergeCell ref="I125:I126"/>
    <mergeCell ref="J125:J126"/>
    <mergeCell ref="J127:J128"/>
    <mergeCell ref="A123:A124"/>
    <mergeCell ref="B123:B124"/>
    <mergeCell ref="J123:J124"/>
    <mergeCell ref="K123:K124"/>
    <mergeCell ref="L123:L124"/>
    <mergeCell ref="M123:M124"/>
    <mergeCell ref="N123:N124"/>
    <mergeCell ref="B125:B126"/>
    <mergeCell ref="B127:B128"/>
    <mergeCell ref="K125:K126"/>
    <mergeCell ref="L125:L126"/>
    <mergeCell ref="M125:M126"/>
    <mergeCell ref="N125:N126"/>
    <mergeCell ref="K127:K128"/>
    <mergeCell ref="L127:L128"/>
    <mergeCell ref="M127:M128"/>
    <mergeCell ref="N127:N128"/>
    <mergeCell ref="G120:G121"/>
    <mergeCell ref="H120:H121"/>
    <mergeCell ref="I120:I121"/>
    <mergeCell ref="J120:J121"/>
    <mergeCell ref="K120:K121"/>
    <mergeCell ref="L120:L121"/>
    <mergeCell ref="M120:N120"/>
    <mergeCell ref="B115:B116"/>
    <mergeCell ref="A120:A121"/>
    <mergeCell ref="B120:B121"/>
    <mergeCell ref="C120:C121"/>
    <mergeCell ref="D120:D121"/>
    <mergeCell ref="E120:E121"/>
    <mergeCell ref="F120:F121"/>
    <mergeCell ref="M113:M114"/>
    <mergeCell ref="N113:N114"/>
    <mergeCell ref="A111:A112"/>
    <mergeCell ref="B111:B112"/>
    <mergeCell ref="J111:J112"/>
    <mergeCell ref="K111:K112"/>
    <mergeCell ref="L111:L112"/>
    <mergeCell ref="A113:A114"/>
    <mergeCell ref="B113:B114"/>
    <mergeCell ref="M97:M98"/>
    <mergeCell ref="N97:N98"/>
    <mergeCell ref="I99:I100"/>
    <mergeCell ref="N99:N100"/>
    <mergeCell ref="M109:M110"/>
    <mergeCell ref="M111:M112"/>
    <mergeCell ref="N111:N112"/>
    <mergeCell ref="L99:L100"/>
    <mergeCell ref="M99:M100"/>
    <mergeCell ref="L101:L102"/>
    <mergeCell ref="M101:M102"/>
    <mergeCell ref="N101:N102"/>
    <mergeCell ref="M106:N106"/>
    <mergeCell ref="N109:N110"/>
    <mergeCell ref="J99:J100"/>
    <mergeCell ref="K99:K100"/>
    <mergeCell ref="I101:I102"/>
    <mergeCell ref="J101:J102"/>
    <mergeCell ref="K101:K102"/>
    <mergeCell ref="I97:I98"/>
    <mergeCell ref="J97:J98"/>
    <mergeCell ref="K97:K98"/>
    <mergeCell ref="L97:L98"/>
    <mergeCell ref="M89:M90"/>
    <mergeCell ref="N89:N90"/>
    <mergeCell ref="J91:J92"/>
    <mergeCell ref="K91:K92"/>
    <mergeCell ref="L91:L92"/>
    <mergeCell ref="M91:M92"/>
    <mergeCell ref="N91:N92"/>
    <mergeCell ref="I91:I92"/>
    <mergeCell ref="I93:I94"/>
    <mergeCell ref="J93:J94"/>
    <mergeCell ref="K93:K94"/>
    <mergeCell ref="L93:L94"/>
    <mergeCell ref="M93:M94"/>
    <mergeCell ref="N93:N94"/>
    <mergeCell ref="M81:M82"/>
    <mergeCell ref="N81:N82"/>
    <mergeCell ref="J83:J84"/>
    <mergeCell ref="K83:K84"/>
    <mergeCell ref="N83:N84"/>
    <mergeCell ref="I87:I88"/>
    <mergeCell ref="J87:J88"/>
    <mergeCell ref="K87:K88"/>
    <mergeCell ref="L87:L88"/>
    <mergeCell ref="M87:M88"/>
    <mergeCell ref="N87:N88"/>
    <mergeCell ref="I83:I84"/>
    <mergeCell ref="I85:I86"/>
    <mergeCell ref="J85:J86"/>
    <mergeCell ref="K85:K86"/>
    <mergeCell ref="L85:L86"/>
    <mergeCell ref="M85:M86"/>
    <mergeCell ref="N85:N86"/>
    <mergeCell ref="G44:G45"/>
    <mergeCell ref="H44:H45"/>
    <mergeCell ref="B44:B45"/>
    <mergeCell ref="A46:B46"/>
    <mergeCell ref="B47:B48"/>
    <mergeCell ref="B24:B25"/>
    <mergeCell ref="B26:B27"/>
    <mergeCell ref="B28:B29"/>
    <mergeCell ref="B30:B31"/>
    <mergeCell ref="B32:B33"/>
    <mergeCell ref="B36:B37"/>
    <mergeCell ref="B38:B39"/>
    <mergeCell ref="A24:A25"/>
    <mergeCell ref="A26:A27"/>
    <mergeCell ref="A28:A29"/>
    <mergeCell ref="A30:A31"/>
    <mergeCell ref="A32:A33"/>
    <mergeCell ref="A44:A45"/>
    <mergeCell ref="A47:A48"/>
    <mergeCell ref="A97:A98"/>
    <mergeCell ref="A99:A100"/>
    <mergeCell ref="A8:A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B22:B23"/>
    <mergeCell ref="A22:A23"/>
    <mergeCell ref="A49:A50"/>
    <mergeCell ref="B49:B50"/>
    <mergeCell ref="A51:A52"/>
    <mergeCell ref="B51:B52"/>
    <mergeCell ref="A53:A54"/>
    <mergeCell ref="B53:B54"/>
    <mergeCell ref="A87:A88"/>
    <mergeCell ref="A109:A110"/>
    <mergeCell ref="B109:B110"/>
    <mergeCell ref="I109:I110"/>
    <mergeCell ref="J109:J110"/>
    <mergeCell ref="K109:K110"/>
    <mergeCell ref="L109:L110"/>
    <mergeCell ref="I111:I112"/>
    <mergeCell ref="I113:I114"/>
    <mergeCell ref="C115:D115"/>
    <mergeCell ref="I115:I116"/>
    <mergeCell ref="C116:D116"/>
    <mergeCell ref="J113:J114"/>
    <mergeCell ref="K113:K114"/>
    <mergeCell ref="L113:L114"/>
    <mergeCell ref="B101:B102"/>
    <mergeCell ref="C101:D101"/>
    <mergeCell ref="C102:D102"/>
    <mergeCell ref="H106:H107"/>
    <mergeCell ref="I106:I107"/>
    <mergeCell ref="J106:J107"/>
    <mergeCell ref="K106:K107"/>
    <mergeCell ref="L106:L107"/>
    <mergeCell ref="A106:A107"/>
    <mergeCell ref="B106:B107"/>
    <mergeCell ref="C106:C107"/>
    <mergeCell ref="D106:D107"/>
    <mergeCell ref="E106:E107"/>
    <mergeCell ref="F106:F107"/>
    <mergeCell ref="G106:G107"/>
    <mergeCell ref="M95:M96"/>
    <mergeCell ref="N95:N96"/>
    <mergeCell ref="B79:B80"/>
    <mergeCell ref="A81:A82"/>
    <mergeCell ref="B81:B82"/>
    <mergeCell ref="A83:A84"/>
    <mergeCell ref="B83:B84"/>
    <mergeCell ref="A85:A86"/>
    <mergeCell ref="B85:B86"/>
    <mergeCell ref="B91:B92"/>
    <mergeCell ref="A93:A94"/>
    <mergeCell ref="B93:B94"/>
    <mergeCell ref="A95:A96"/>
    <mergeCell ref="B95:B96"/>
    <mergeCell ref="K81:K82"/>
    <mergeCell ref="L81:L82"/>
    <mergeCell ref="I79:I80"/>
    <mergeCell ref="J79:J80"/>
    <mergeCell ref="K79:K80"/>
    <mergeCell ref="L79:L80"/>
    <mergeCell ref="I81:I82"/>
    <mergeCell ref="J81:J82"/>
    <mergeCell ref="L83:L84"/>
    <mergeCell ref="M83:M84"/>
    <mergeCell ref="B87:B88"/>
    <mergeCell ref="B89:B90"/>
    <mergeCell ref="I89:I90"/>
    <mergeCell ref="J89:J90"/>
    <mergeCell ref="K89:K90"/>
    <mergeCell ref="L89:L90"/>
    <mergeCell ref="J95:J96"/>
    <mergeCell ref="K95:K96"/>
    <mergeCell ref="L95:L96"/>
    <mergeCell ref="L77:L78"/>
    <mergeCell ref="M77:M78"/>
    <mergeCell ref="N77:N78"/>
    <mergeCell ref="A61:A62"/>
    <mergeCell ref="A63:A64"/>
    <mergeCell ref="A65:A66"/>
    <mergeCell ref="A74:A75"/>
    <mergeCell ref="B74:B75"/>
    <mergeCell ref="C74:C75"/>
    <mergeCell ref="D74:D75"/>
    <mergeCell ref="I77:I78"/>
    <mergeCell ref="L74:L75"/>
    <mergeCell ref="M74:N74"/>
    <mergeCell ref="E74:E75"/>
    <mergeCell ref="F74:F75"/>
    <mergeCell ref="G74:G75"/>
    <mergeCell ref="H74:H75"/>
    <mergeCell ref="I74:I75"/>
    <mergeCell ref="J74:J75"/>
    <mergeCell ref="K74:K75"/>
    <mergeCell ref="A77:A78"/>
    <mergeCell ref="B77:B78"/>
    <mergeCell ref="J77:J78"/>
    <mergeCell ref="K77:K78"/>
    <mergeCell ref="B63:B64"/>
    <mergeCell ref="B65:B66"/>
    <mergeCell ref="B67:B68"/>
    <mergeCell ref="C67:D67"/>
    <mergeCell ref="C68:D68"/>
    <mergeCell ref="A55:A56"/>
    <mergeCell ref="B55:B56"/>
    <mergeCell ref="A57:A58"/>
    <mergeCell ref="B57:B58"/>
    <mergeCell ref="A59:A60"/>
    <mergeCell ref="B59:B60"/>
    <mergeCell ref="B61:B62"/>
    <mergeCell ref="I65:I66"/>
    <mergeCell ref="J65:J66"/>
    <mergeCell ref="K65:K66"/>
    <mergeCell ref="L65:L66"/>
    <mergeCell ref="M65:M66"/>
    <mergeCell ref="N65:N66"/>
    <mergeCell ref="I67:I68"/>
    <mergeCell ref="K67:K68"/>
    <mergeCell ref="L67:L68"/>
    <mergeCell ref="I47:I48"/>
    <mergeCell ref="J47:J48"/>
    <mergeCell ref="K47:K48"/>
    <mergeCell ref="L47:L48"/>
    <mergeCell ref="M47:M48"/>
    <mergeCell ref="N47:N48"/>
    <mergeCell ref="I49:I50"/>
    <mergeCell ref="N49:N50"/>
    <mergeCell ref="I53:I54"/>
    <mergeCell ref="J49:J50"/>
    <mergeCell ref="K49:K50"/>
    <mergeCell ref="I51:I52"/>
    <mergeCell ref="J51:J52"/>
    <mergeCell ref="K51:K52"/>
    <mergeCell ref="J53:J54"/>
    <mergeCell ref="K53:K54"/>
    <mergeCell ref="N51:N52"/>
    <mergeCell ref="L53:L54"/>
    <mergeCell ref="M53:M54"/>
    <mergeCell ref="N53:N54"/>
    <mergeCell ref="I61:I62"/>
    <mergeCell ref="J61:J62"/>
    <mergeCell ref="K61:K62"/>
    <mergeCell ref="J63:J64"/>
    <mergeCell ref="K63:K64"/>
    <mergeCell ref="L49:L50"/>
    <mergeCell ref="M49:M50"/>
    <mergeCell ref="L51:L52"/>
    <mergeCell ref="M51:M52"/>
    <mergeCell ref="I55:I56"/>
    <mergeCell ref="J55:J56"/>
    <mergeCell ref="K55:K56"/>
    <mergeCell ref="L55:L56"/>
    <mergeCell ref="M55:M56"/>
    <mergeCell ref="I59:I60"/>
    <mergeCell ref="I63:I64"/>
    <mergeCell ref="L59:L60"/>
    <mergeCell ref="M59:M60"/>
    <mergeCell ref="L61:L62"/>
    <mergeCell ref="M61:M62"/>
    <mergeCell ref="I57:I58"/>
    <mergeCell ref="J57:J58"/>
    <mergeCell ref="K57:K58"/>
    <mergeCell ref="L57:L58"/>
    <mergeCell ref="N61:N62"/>
    <mergeCell ref="L63:L64"/>
    <mergeCell ref="M63:M64"/>
    <mergeCell ref="N63:N64"/>
    <mergeCell ref="J59:J60"/>
    <mergeCell ref="K59:K60"/>
    <mergeCell ref="N59:N60"/>
    <mergeCell ref="K20:K21"/>
    <mergeCell ref="L20:L21"/>
    <mergeCell ref="M20:M21"/>
    <mergeCell ref="N20:N21"/>
    <mergeCell ref="J34:J35"/>
    <mergeCell ref="K34:K35"/>
    <mergeCell ref="L34:L35"/>
    <mergeCell ref="M34:M35"/>
    <mergeCell ref="N34:N35"/>
    <mergeCell ref="N55:N56"/>
    <mergeCell ref="M57:M58"/>
    <mergeCell ref="N57:N58"/>
    <mergeCell ref="K16:K17"/>
    <mergeCell ref="I16:I17"/>
    <mergeCell ref="I22:I23"/>
    <mergeCell ref="N22:N23"/>
    <mergeCell ref="I26:I27"/>
    <mergeCell ref="I28:I29"/>
    <mergeCell ref="J28:J29"/>
    <mergeCell ref="K28:K29"/>
    <mergeCell ref="L28:L29"/>
    <mergeCell ref="M28:M29"/>
    <mergeCell ref="N28:N29"/>
    <mergeCell ref="J22:J23"/>
    <mergeCell ref="K22:K23"/>
    <mergeCell ref="I24:I25"/>
    <mergeCell ref="J24:J25"/>
    <mergeCell ref="K24:K25"/>
    <mergeCell ref="J26:J27"/>
    <mergeCell ref="K26:K27"/>
    <mergeCell ref="I20:I21"/>
    <mergeCell ref="J20:J21"/>
    <mergeCell ref="I38:I39"/>
    <mergeCell ref="U44:U45"/>
    <mergeCell ref="V44:V45"/>
    <mergeCell ref="W44:W45"/>
    <mergeCell ref="X44:X45"/>
    <mergeCell ref="L38:L39"/>
    <mergeCell ref="C43:N43"/>
    <mergeCell ref="O43:U43"/>
    <mergeCell ref="V43:X43"/>
    <mergeCell ref="O44:P44"/>
    <mergeCell ref="Q44:R44"/>
    <mergeCell ref="S44:T44"/>
    <mergeCell ref="K38:K39"/>
    <mergeCell ref="I44:I45"/>
    <mergeCell ref="J44:J45"/>
    <mergeCell ref="K44:K45"/>
    <mergeCell ref="L44:L45"/>
    <mergeCell ref="M44:N44"/>
    <mergeCell ref="C38:D38"/>
    <mergeCell ref="C39:D39"/>
    <mergeCell ref="C44:C45"/>
    <mergeCell ref="D44:D45"/>
    <mergeCell ref="E44:E45"/>
    <mergeCell ref="F44:F45"/>
    <mergeCell ref="I34:I35"/>
    <mergeCell ref="I36:I37"/>
    <mergeCell ref="J36:J37"/>
    <mergeCell ref="L36:L37"/>
    <mergeCell ref="M36:M37"/>
    <mergeCell ref="N36:N37"/>
    <mergeCell ref="K36:K37"/>
    <mergeCell ref="L32:L33"/>
    <mergeCell ref="M32:M33"/>
    <mergeCell ref="I30:I31"/>
    <mergeCell ref="J30:J31"/>
    <mergeCell ref="K30:K31"/>
    <mergeCell ref="L30:L31"/>
    <mergeCell ref="M30:M31"/>
    <mergeCell ref="N30:N31"/>
    <mergeCell ref="I32:I33"/>
    <mergeCell ref="N32:N33"/>
    <mergeCell ref="J32:J33"/>
    <mergeCell ref="K32:K33"/>
    <mergeCell ref="W20:W21"/>
    <mergeCell ref="W22:W23"/>
    <mergeCell ref="W24:W25"/>
    <mergeCell ref="L22:L23"/>
    <mergeCell ref="M22:M23"/>
    <mergeCell ref="L24:L25"/>
    <mergeCell ref="M24:M25"/>
    <mergeCell ref="N24:N25"/>
    <mergeCell ref="L26:L27"/>
    <mergeCell ref="M26:M27"/>
    <mergeCell ref="N26:N27"/>
    <mergeCell ref="W10:W11"/>
    <mergeCell ref="W12:W13"/>
    <mergeCell ref="L12:L13"/>
    <mergeCell ref="M12:M13"/>
    <mergeCell ref="I18:I19"/>
    <mergeCell ref="J18:J19"/>
    <mergeCell ref="K18:K19"/>
    <mergeCell ref="L18:L19"/>
    <mergeCell ref="M18:M19"/>
    <mergeCell ref="N18:N19"/>
    <mergeCell ref="W16:W17"/>
    <mergeCell ref="W18:W19"/>
    <mergeCell ref="L14:L15"/>
    <mergeCell ref="M14:M15"/>
    <mergeCell ref="N14:N15"/>
    <mergeCell ref="L16:L17"/>
    <mergeCell ref="M16:M17"/>
    <mergeCell ref="N16:N17"/>
    <mergeCell ref="J12:J13"/>
    <mergeCell ref="K12:K13"/>
    <mergeCell ref="I14:I15"/>
    <mergeCell ref="J14:J15"/>
    <mergeCell ref="K14:K15"/>
    <mergeCell ref="J16:J17"/>
    <mergeCell ref="C4:N4"/>
    <mergeCell ref="O4:U4"/>
    <mergeCell ref="V4:X4"/>
    <mergeCell ref="A5:A6"/>
    <mergeCell ref="B5:B6"/>
    <mergeCell ref="C5:C6"/>
    <mergeCell ref="D5:D6"/>
    <mergeCell ref="B8:B9"/>
    <mergeCell ref="I8:I9"/>
    <mergeCell ref="J8:J9"/>
    <mergeCell ref="K8:K9"/>
    <mergeCell ref="L8:L9"/>
    <mergeCell ref="M8:M9"/>
    <mergeCell ref="N8:N9"/>
    <mergeCell ref="X5:X6"/>
    <mergeCell ref="X8:X9"/>
    <mergeCell ref="O5:P5"/>
    <mergeCell ref="Q5:R5"/>
    <mergeCell ref="S5:T5"/>
    <mergeCell ref="U5:U6"/>
    <mergeCell ref="V5:V6"/>
    <mergeCell ref="W5:W6"/>
    <mergeCell ref="W8:W9"/>
    <mergeCell ref="W61:W62"/>
    <mergeCell ref="W63:W64"/>
    <mergeCell ref="W65:W66"/>
    <mergeCell ref="X61:X62"/>
    <mergeCell ref="X63:X64"/>
    <mergeCell ref="X65:X66"/>
    <mergeCell ref="W53:W54"/>
    <mergeCell ref="X53:X54"/>
    <mergeCell ref="W55:W56"/>
    <mergeCell ref="X55:X56"/>
    <mergeCell ref="W57:W58"/>
    <mergeCell ref="X57:X58"/>
    <mergeCell ref="X59:X60"/>
    <mergeCell ref="X36:X37"/>
    <mergeCell ref="W36:W37"/>
    <mergeCell ref="W47:W48"/>
    <mergeCell ref="X47:X48"/>
    <mergeCell ref="W49:W50"/>
    <mergeCell ref="X49:X50"/>
    <mergeCell ref="W51:W52"/>
    <mergeCell ref="X51:X52"/>
    <mergeCell ref="W59:W60"/>
    <mergeCell ref="X22:X23"/>
    <mergeCell ref="X24:X25"/>
    <mergeCell ref="X26:X27"/>
    <mergeCell ref="X28:X29"/>
    <mergeCell ref="X30:X31"/>
    <mergeCell ref="W32:W33"/>
    <mergeCell ref="X32:X33"/>
    <mergeCell ref="W34:W35"/>
    <mergeCell ref="X34:X35"/>
    <mergeCell ref="W30:W31"/>
    <mergeCell ref="W26:W27"/>
    <mergeCell ref="W28:W29"/>
    <mergeCell ref="X14:X15"/>
    <mergeCell ref="X16:X17"/>
    <mergeCell ref="X18:X19"/>
    <mergeCell ref="X20:X21"/>
    <mergeCell ref="X10:X11"/>
    <mergeCell ref="X12:X13"/>
    <mergeCell ref="W14:W15"/>
    <mergeCell ref="E5:E6"/>
    <mergeCell ref="F5:F6"/>
    <mergeCell ref="G5:G6"/>
    <mergeCell ref="H5:H6"/>
    <mergeCell ref="I5:I6"/>
    <mergeCell ref="J5:J6"/>
    <mergeCell ref="K5:K6"/>
    <mergeCell ref="L5:L6"/>
    <mergeCell ref="M5:N5"/>
    <mergeCell ref="I10:I11"/>
    <mergeCell ref="J10:J11"/>
    <mergeCell ref="K10:K11"/>
    <mergeCell ref="L10:L11"/>
    <mergeCell ref="M10:M11"/>
    <mergeCell ref="N10:N11"/>
    <mergeCell ref="I12:I13"/>
    <mergeCell ref="N12:N13"/>
  </mergeCells>
  <pageMargins left="0.31527777777777777" right="0.11805555555555557" top="0.19652777777777777" bottom="0.15763888888888888" header="0" footer="0"/>
  <pageSetup paperSize="9" scale="5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0"/>
  <sheetViews>
    <sheetView workbookViewId="0"/>
  </sheetViews>
  <sheetFormatPr defaultColWidth="14.42578125" defaultRowHeight="15" customHeight="1"/>
  <cols>
    <col min="1" max="1" width="8.7109375" customWidth="1"/>
    <col min="2" max="2" width="49" customWidth="1"/>
    <col min="3" max="3" width="10.85546875" customWidth="1"/>
    <col min="4" max="6" width="8.7109375" customWidth="1"/>
    <col min="7" max="9" width="4.42578125" customWidth="1"/>
    <col min="10" max="10" width="12.85546875" customWidth="1"/>
    <col min="11" max="11" width="8.7109375" customWidth="1"/>
    <col min="12" max="12" width="11.28515625" customWidth="1"/>
    <col min="13" max="13" width="16.140625" customWidth="1"/>
    <col min="14" max="26" width="8.7109375" customWidth="1"/>
  </cols>
  <sheetData>
    <row r="1" spans="1:19" ht="25.5">
      <c r="A1" s="43" t="s">
        <v>73</v>
      </c>
      <c r="B1" s="204" t="s">
        <v>74</v>
      </c>
      <c r="C1" s="209" t="s">
        <v>75</v>
      </c>
      <c r="D1" s="44" t="s">
        <v>76</v>
      </c>
      <c r="E1" s="129" t="s">
        <v>77</v>
      </c>
      <c r="F1" s="129" t="s">
        <v>78</v>
      </c>
      <c r="G1" s="210" t="s">
        <v>79</v>
      </c>
      <c r="H1" s="211"/>
      <c r="I1" s="212"/>
      <c r="J1" s="204" t="s">
        <v>80</v>
      </c>
      <c r="K1" s="130" t="s">
        <v>81</v>
      </c>
      <c r="L1" s="213" t="s">
        <v>82</v>
      </c>
      <c r="M1" s="45" t="s">
        <v>83</v>
      </c>
      <c r="N1" s="214" t="s">
        <v>84</v>
      </c>
      <c r="O1" s="198" t="s">
        <v>85</v>
      </c>
      <c r="P1" s="199"/>
      <c r="Q1" s="199"/>
      <c r="R1" s="200" t="s">
        <v>86</v>
      </c>
      <c r="S1" s="201"/>
    </row>
    <row r="2" spans="1:19">
      <c r="A2" s="46" t="s">
        <v>87</v>
      </c>
      <c r="B2" s="205"/>
      <c r="C2" s="195"/>
      <c r="D2" s="47"/>
      <c r="E2" s="48" t="s">
        <v>88</v>
      </c>
      <c r="F2" s="48" t="s">
        <v>89</v>
      </c>
      <c r="G2" s="48" t="s">
        <v>90</v>
      </c>
      <c r="H2" s="48" t="s">
        <v>91</v>
      </c>
      <c r="I2" s="48" t="s">
        <v>92</v>
      </c>
      <c r="J2" s="205"/>
      <c r="K2" s="131"/>
      <c r="L2" s="195"/>
      <c r="M2" s="49" t="s">
        <v>93</v>
      </c>
      <c r="N2" s="195"/>
      <c r="O2" s="50" t="s">
        <v>90</v>
      </c>
      <c r="P2" s="50" t="s">
        <v>91</v>
      </c>
      <c r="Q2" s="51" t="s">
        <v>92</v>
      </c>
      <c r="R2" s="52" t="s">
        <v>90</v>
      </c>
      <c r="S2" s="53" t="s">
        <v>91</v>
      </c>
    </row>
    <row r="3" spans="1:19" ht="30">
      <c r="A3" s="54">
        <v>32</v>
      </c>
      <c r="B3" s="55" t="s">
        <v>94</v>
      </c>
      <c r="C3" s="14" t="s">
        <v>95</v>
      </c>
      <c r="D3" s="56" t="s">
        <v>96</v>
      </c>
      <c r="E3" s="56" t="s">
        <v>97</v>
      </c>
      <c r="F3" s="56" t="s">
        <v>90</v>
      </c>
      <c r="G3" s="56">
        <v>4</v>
      </c>
      <c r="H3" s="57"/>
      <c r="I3" s="56"/>
      <c r="J3" s="38" t="s">
        <v>58</v>
      </c>
      <c r="K3" s="55" t="s">
        <v>98</v>
      </c>
      <c r="L3" s="56" t="s">
        <v>99</v>
      </c>
      <c r="M3" s="55" t="s">
        <v>100</v>
      </c>
      <c r="N3" s="13"/>
      <c r="O3" s="13">
        <v>1</v>
      </c>
      <c r="P3" s="13"/>
      <c r="Q3" s="13"/>
      <c r="R3" s="58">
        <f t="shared" ref="R3:S3" si="0">G3*O3</f>
        <v>4</v>
      </c>
      <c r="S3" s="58">
        <f t="shared" si="0"/>
        <v>0</v>
      </c>
    </row>
    <row r="4" spans="1:19" ht="30">
      <c r="A4" s="54">
        <v>22</v>
      </c>
      <c r="B4" s="55" t="s">
        <v>101</v>
      </c>
      <c r="C4" s="14" t="s">
        <v>95</v>
      </c>
      <c r="D4" s="59" t="s">
        <v>102</v>
      </c>
      <c r="E4" s="56" t="s">
        <v>103</v>
      </c>
      <c r="F4" s="59" t="s">
        <v>90</v>
      </c>
      <c r="G4" s="59">
        <v>4</v>
      </c>
      <c r="H4" s="59"/>
      <c r="I4" s="59"/>
      <c r="J4" s="38" t="s">
        <v>58</v>
      </c>
      <c r="K4" s="55" t="s">
        <v>98</v>
      </c>
      <c r="L4" s="56" t="s">
        <v>99</v>
      </c>
      <c r="M4" s="55" t="s">
        <v>100</v>
      </c>
      <c r="N4" s="13"/>
      <c r="O4" s="13">
        <v>1</v>
      </c>
      <c r="P4" s="13"/>
      <c r="Q4" s="13"/>
      <c r="R4" s="58">
        <f t="shared" ref="R4:S4" si="1">G4*O4</f>
        <v>4</v>
      </c>
      <c r="S4" s="58">
        <f t="shared" si="1"/>
        <v>0</v>
      </c>
    </row>
    <row r="5" spans="1:19" ht="30">
      <c r="A5" s="60">
        <v>59</v>
      </c>
      <c r="B5" s="55" t="s">
        <v>104</v>
      </c>
      <c r="C5" s="14" t="s">
        <v>95</v>
      </c>
      <c r="D5" s="56" t="s">
        <v>105</v>
      </c>
      <c r="E5" s="56" t="s">
        <v>103</v>
      </c>
      <c r="F5" s="56" t="s">
        <v>90</v>
      </c>
      <c r="G5" s="56">
        <v>2</v>
      </c>
      <c r="H5" s="57"/>
      <c r="I5" s="56"/>
      <c r="J5" s="38" t="s">
        <v>58</v>
      </c>
      <c r="K5" s="55" t="s">
        <v>98</v>
      </c>
      <c r="L5" s="56" t="s">
        <v>99</v>
      </c>
      <c r="M5" s="55" t="s">
        <v>100</v>
      </c>
      <c r="N5" s="13"/>
      <c r="O5" s="13">
        <v>1</v>
      </c>
      <c r="P5" s="13"/>
      <c r="Q5" s="13"/>
      <c r="R5" s="58">
        <f t="shared" ref="R5:S5" si="2">G5*O5</f>
        <v>2</v>
      </c>
      <c r="S5" s="58">
        <f t="shared" si="2"/>
        <v>0</v>
      </c>
    </row>
    <row r="8" spans="1:19" ht="25.5">
      <c r="A8" s="58" t="s">
        <v>73</v>
      </c>
      <c r="B8" s="206" t="s">
        <v>74</v>
      </c>
      <c r="C8" s="207" t="s">
        <v>75</v>
      </c>
      <c r="D8" s="61" t="s">
        <v>76</v>
      </c>
      <c r="E8" s="58" t="s">
        <v>77</v>
      </c>
      <c r="F8" s="58" t="s">
        <v>78</v>
      </c>
      <c r="G8" s="203" t="s">
        <v>79</v>
      </c>
      <c r="H8" s="157"/>
      <c r="I8" s="158"/>
      <c r="J8" s="206" t="s">
        <v>80</v>
      </c>
      <c r="K8" s="62" t="s">
        <v>81</v>
      </c>
      <c r="L8" s="206" t="s">
        <v>82</v>
      </c>
      <c r="M8" s="62" t="s">
        <v>83</v>
      </c>
      <c r="N8" s="208" t="s">
        <v>84</v>
      </c>
      <c r="O8" s="202" t="s">
        <v>85</v>
      </c>
      <c r="P8" s="157"/>
      <c r="Q8" s="158"/>
      <c r="R8" s="203" t="s">
        <v>86</v>
      </c>
      <c r="S8" s="158"/>
    </row>
    <row r="9" spans="1:19">
      <c r="A9" s="58" t="s">
        <v>87</v>
      </c>
      <c r="B9" s="145"/>
      <c r="C9" s="145"/>
      <c r="D9" s="61"/>
      <c r="E9" s="58" t="s">
        <v>88</v>
      </c>
      <c r="F9" s="58" t="s">
        <v>89</v>
      </c>
      <c r="G9" s="58" t="s">
        <v>90</v>
      </c>
      <c r="H9" s="58" t="s">
        <v>91</v>
      </c>
      <c r="I9" s="58" t="s">
        <v>92</v>
      </c>
      <c r="J9" s="145"/>
      <c r="K9" s="62"/>
      <c r="L9" s="145"/>
      <c r="M9" s="62" t="s">
        <v>93</v>
      </c>
      <c r="N9" s="145"/>
      <c r="O9" s="58" t="s">
        <v>90</v>
      </c>
      <c r="P9" s="58" t="s">
        <v>91</v>
      </c>
      <c r="Q9" s="58" t="s">
        <v>92</v>
      </c>
      <c r="R9" s="58" t="s">
        <v>90</v>
      </c>
      <c r="S9" s="58" t="s">
        <v>91</v>
      </c>
    </row>
    <row r="10" spans="1:19" ht="30">
      <c r="A10" s="54">
        <v>4</v>
      </c>
      <c r="B10" s="55" t="s">
        <v>106</v>
      </c>
      <c r="C10" s="14" t="s">
        <v>95</v>
      </c>
      <c r="D10" s="56" t="s">
        <v>107</v>
      </c>
      <c r="E10" s="56" t="s">
        <v>97</v>
      </c>
      <c r="F10" s="56" t="s">
        <v>90</v>
      </c>
      <c r="G10" s="56">
        <v>4</v>
      </c>
      <c r="H10" s="56"/>
      <c r="I10" s="56"/>
      <c r="J10" s="38" t="s">
        <v>59</v>
      </c>
      <c r="K10" s="55" t="s">
        <v>108</v>
      </c>
      <c r="L10" s="56" t="s">
        <v>99</v>
      </c>
      <c r="M10" s="55" t="s">
        <v>109</v>
      </c>
      <c r="N10" s="13"/>
      <c r="O10" s="13">
        <v>1</v>
      </c>
      <c r="P10" s="13"/>
      <c r="Q10" s="13"/>
      <c r="R10" s="58">
        <f t="shared" ref="R10:S10" si="3">G10*O10</f>
        <v>4</v>
      </c>
      <c r="S10" s="58">
        <f t="shared" si="3"/>
        <v>0</v>
      </c>
    </row>
    <row r="13" spans="1:19" ht="25.5">
      <c r="A13" s="216" t="s">
        <v>110</v>
      </c>
      <c r="B13" s="213" t="s">
        <v>74</v>
      </c>
      <c r="C13" s="209" t="s">
        <v>111</v>
      </c>
      <c r="D13" s="1" t="s">
        <v>76</v>
      </c>
      <c r="E13" s="2" t="s">
        <v>77</v>
      </c>
      <c r="F13" s="2" t="s">
        <v>78</v>
      </c>
      <c r="G13" s="210" t="s">
        <v>79</v>
      </c>
      <c r="H13" s="211"/>
      <c r="I13" s="212"/>
      <c r="J13" s="213" t="s">
        <v>80</v>
      </c>
      <c r="K13" s="63" t="s">
        <v>81</v>
      </c>
      <c r="L13" s="213" t="s">
        <v>82</v>
      </c>
      <c r="M13" s="63" t="s">
        <v>83</v>
      </c>
      <c r="N13" s="214" t="s">
        <v>84</v>
      </c>
      <c r="O13" s="215" t="s">
        <v>85</v>
      </c>
      <c r="P13" s="211"/>
      <c r="Q13" s="212"/>
      <c r="R13" s="210" t="s">
        <v>86</v>
      </c>
      <c r="S13" s="201"/>
    </row>
    <row r="14" spans="1:19">
      <c r="A14" s="217"/>
      <c r="B14" s="218"/>
      <c r="C14" s="218"/>
      <c r="D14" s="64"/>
      <c r="E14" s="65" t="s">
        <v>88</v>
      </c>
      <c r="F14" s="65" t="s">
        <v>89</v>
      </c>
      <c r="G14" s="65" t="s">
        <v>90</v>
      </c>
      <c r="H14" s="65" t="s">
        <v>91</v>
      </c>
      <c r="I14" s="65" t="s">
        <v>92</v>
      </c>
      <c r="J14" s="218"/>
      <c r="K14" s="66"/>
      <c r="L14" s="218"/>
      <c r="M14" s="66" t="s">
        <v>93</v>
      </c>
      <c r="N14" s="218"/>
      <c r="O14" s="65" t="s">
        <v>90</v>
      </c>
      <c r="P14" s="65" t="s">
        <v>91</v>
      </c>
      <c r="Q14" s="65" t="s">
        <v>92</v>
      </c>
      <c r="R14" s="65" t="s">
        <v>90</v>
      </c>
      <c r="S14" s="67" t="s">
        <v>91</v>
      </c>
    </row>
    <row r="15" spans="1:19" ht="30">
      <c r="A15" s="132">
        <v>1</v>
      </c>
      <c r="B15" s="133" t="s">
        <v>112</v>
      </c>
      <c r="C15" s="124" t="s">
        <v>95</v>
      </c>
      <c r="D15" s="134" t="s">
        <v>96</v>
      </c>
      <c r="E15" s="134" t="s">
        <v>97</v>
      </c>
      <c r="F15" s="134" t="s">
        <v>90</v>
      </c>
      <c r="G15" s="134">
        <v>4</v>
      </c>
      <c r="H15" s="135"/>
      <c r="I15" s="134"/>
      <c r="J15" s="136" t="s">
        <v>56</v>
      </c>
      <c r="K15" s="133" t="s">
        <v>113</v>
      </c>
      <c r="L15" s="134" t="s">
        <v>99</v>
      </c>
      <c r="M15" s="133" t="s">
        <v>17</v>
      </c>
      <c r="N15" s="137"/>
      <c r="O15" s="137">
        <v>1</v>
      </c>
      <c r="P15" s="137"/>
      <c r="Q15" s="137"/>
      <c r="R15" s="68">
        <f t="shared" ref="R15:S15" si="4">G15*O15</f>
        <v>4</v>
      </c>
      <c r="S15" s="138">
        <f t="shared" si="4"/>
        <v>0</v>
      </c>
    </row>
    <row r="16" spans="1:19" ht="30">
      <c r="A16" s="69">
        <v>2</v>
      </c>
      <c r="B16" s="55" t="s">
        <v>114</v>
      </c>
      <c r="C16" s="14" t="s">
        <v>95</v>
      </c>
      <c r="D16" s="56" t="s">
        <v>96</v>
      </c>
      <c r="E16" s="56" t="s">
        <v>97</v>
      </c>
      <c r="F16" s="56" t="s">
        <v>90</v>
      </c>
      <c r="G16" s="56">
        <v>4</v>
      </c>
      <c r="H16" s="57"/>
      <c r="I16" s="56"/>
      <c r="J16" s="38" t="s">
        <v>62</v>
      </c>
      <c r="K16" s="55" t="s">
        <v>98</v>
      </c>
      <c r="L16" s="56" t="s">
        <v>99</v>
      </c>
      <c r="M16" s="55" t="s">
        <v>17</v>
      </c>
      <c r="N16" s="13"/>
      <c r="O16" s="13">
        <v>1</v>
      </c>
      <c r="P16" s="13"/>
      <c r="Q16" s="13"/>
      <c r="R16" s="58">
        <f t="shared" ref="R16:S16" si="5">G16*O16</f>
        <v>4</v>
      </c>
      <c r="S16" s="70">
        <f t="shared" si="5"/>
        <v>0</v>
      </c>
    </row>
    <row r="17" spans="1:19" ht="30">
      <c r="A17" s="132">
        <v>3</v>
      </c>
      <c r="B17" s="55" t="s">
        <v>115</v>
      </c>
      <c r="C17" s="14" t="s">
        <v>95</v>
      </c>
      <c r="D17" s="56" t="s">
        <v>96</v>
      </c>
      <c r="E17" s="56" t="s">
        <v>97</v>
      </c>
      <c r="F17" s="56" t="s">
        <v>90</v>
      </c>
      <c r="G17" s="56">
        <v>4</v>
      </c>
      <c r="H17" s="57"/>
      <c r="I17" s="56"/>
      <c r="J17" s="38" t="s">
        <v>62</v>
      </c>
      <c r="K17" s="55" t="s">
        <v>98</v>
      </c>
      <c r="L17" s="56" t="s">
        <v>99</v>
      </c>
      <c r="M17" s="55" t="s">
        <v>17</v>
      </c>
      <c r="N17" s="13"/>
      <c r="O17" s="13">
        <v>1</v>
      </c>
      <c r="P17" s="13"/>
      <c r="Q17" s="13"/>
      <c r="R17" s="58">
        <f t="shared" ref="R17:S17" si="6">G17*O17</f>
        <v>4</v>
      </c>
      <c r="S17" s="70">
        <f t="shared" si="6"/>
        <v>0</v>
      </c>
    </row>
    <row r="18" spans="1:19" ht="30">
      <c r="A18" s="69">
        <v>4</v>
      </c>
      <c r="B18" s="55" t="s">
        <v>116</v>
      </c>
      <c r="C18" s="14" t="s">
        <v>95</v>
      </c>
      <c r="D18" s="56" t="s">
        <v>107</v>
      </c>
      <c r="E18" s="56" t="s">
        <v>103</v>
      </c>
      <c r="F18" s="56" t="s">
        <v>90</v>
      </c>
      <c r="G18" s="56">
        <v>4</v>
      </c>
      <c r="H18" s="56"/>
      <c r="I18" s="56"/>
      <c r="J18" s="38" t="s">
        <v>60</v>
      </c>
      <c r="K18" s="55" t="s">
        <v>113</v>
      </c>
      <c r="L18" s="56" t="s">
        <v>99</v>
      </c>
      <c r="M18" s="55" t="s">
        <v>17</v>
      </c>
      <c r="N18" s="13"/>
      <c r="O18" s="13">
        <v>1</v>
      </c>
      <c r="P18" s="13"/>
      <c r="Q18" s="13"/>
      <c r="R18" s="58">
        <f t="shared" ref="R18:S18" si="7">G18*O18</f>
        <v>4</v>
      </c>
      <c r="S18" s="70">
        <f t="shared" si="7"/>
        <v>0</v>
      </c>
    </row>
    <row r="19" spans="1:19" ht="30">
      <c r="A19" s="132">
        <v>5</v>
      </c>
      <c r="B19" s="55" t="s">
        <v>117</v>
      </c>
      <c r="C19" s="14" t="s">
        <v>95</v>
      </c>
      <c r="D19" s="56" t="s">
        <v>107</v>
      </c>
      <c r="E19" s="56" t="s">
        <v>103</v>
      </c>
      <c r="F19" s="56" t="s">
        <v>90</v>
      </c>
      <c r="G19" s="56">
        <v>4</v>
      </c>
      <c r="H19" s="56"/>
      <c r="I19" s="56"/>
      <c r="J19" s="38" t="s">
        <v>62</v>
      </c>
      <c r="K19" s="55" t="s">
        <v>98</v>
      </c>
      <c r="L19" s="56" t="s">
        <v>99</v>
      </c>
      <c r="M19" s="55" t="s">
        <v>17</v>
      </c>
      <c r="N19" s="13"/>
      <c r="O19" s="13">
        <v>1</v>
      </c>
      <c r="P19" s="13"/>
      <c r="Q19" s="13"/>
      <c r="R19" s="58">
        <f t="shared" ref="R19:S19" si="8">G19*O19</f>
        <v>4</v>
      </c>
      <c r="S19" s="70">
        <f t="shared" si="8"/>
        <v>0</v>
      </c>
    </row>
    <row r="20" spans="1:19" ht="30">
      <c r="A20" s="69">
        <v>6</v>
      </c>
      <c r="B20" s="55" t="s">
        <v>118</v>
      </c>
      <c r="C20" s="14" t="s">
        <v>95</v>
      </c>
      <c r="D20" s="56" t="s">
        <v>102</v>
      </c>
      <c r="E20" s="56" t="s">
        <v>103</v>
      </c>
      <c r="F20" s="56" t="s">
        <v>90</v>
      </c>
      <c r="G20" s="56">
        <v>4</v>
      </c>
      <c r="H20" s="56"/>
      <c r="I20" s="56"/>
      <c r="J20" s="38" t="s">
        <v>61</v>
      </c>
      <c r="K20" s="55" t="s">
        <v>98</v>
      </c>
      <c r="L20" s="56" t="s">
        <v>99</v>
      </c>
      <c r="M20" s="55" t="s">
        <v>17</v>
      </c>
      <c r="N20" s="13"/>
      <c r="O20" s="13">
        <v>1</v>
      </c>
      <c r="P20" s="13"/>
      <c r="Q20" s="13"/>
      <c r="R20" s="58">
        <f t="shared" ref="R20:S20" si="9">G20*O20</f>
        <v>4</v>
      </c>
      <c r="S20" s="70">
        <f t="shared" si="9"/>
        <v>0</v>
      </c>
    </row>
    <row r="21" spans="1:19" ht="15.75" customHeight="1">
      <c r="A21" s="132">
        <v>7</v>
      </c>
      <c r="B21" s="71" t="s">
        <v>119</v>
      </c>
      <c r="C21" s="14" t="s">
        <v>95</v>
      </c>
      <c r="D21" s="56" t="s">
        <v>105</v>
      </c>
      <c r="E21" s="56" t="s">
        <v>103</v>
      </c>
      <c r="F21" s="56" t="s">
        <v>90</v>
      </c>
      <c r="G21" s="56">
        <v>4</v>
      </c>
      <c r="H21" s="57"/>
      <c r="I21" s="56"/>
      <c r="J21" s="38" t="s">
        <v>62</v>
      </c>
      <c r="K21" s="55" t="s">
        <v>98</v>
      </c>
      <c r="L21" s="56" t="s">
        <v>99</v>
      </c>
      <c r="M21" s="55" t="s">
        <v>17</v>
      </c>
      <c r="N21" s="13"/>
      <c r="O21" s="13">
        <v>1</v>
      </c>
      <c r="P21" s="13"/>
      <c r="Q21" s="13"/>
      <c r="R21" s="58">
        <f t="shared" ref="R21:S21" si="10">G21*O21</f>
        <v>4</v>
      </c>
      <c r="S21" s="70">
        <f t="shared" si="10"/>
        <v>0</v>
      </c>
    </row>
    <row r="22" spans="1:19" ht="15.75" customHeight="1">
      <c r="A22" s="69">
        <v>8</v>
      </c>
      <c r="B22" s="55" t="s">
        <v>120</v>
      </c>
      <c r="C22" s="14" t="s">
        <v>95</v>
      </c>
      <c r="D22" s="56" t="s">
        <v>105</v>
      </c>
      <c r="E22" s="56" t="s">
        <v>103</v>
      </c>
      <c r="F22" s="56" t="s">
        <v>90</v>
      </c>
      <c r="G22" s="56">
        <v>4</v>
      </c>
      <c r="H22" s="57"/>
      <c r="I22" s="56"/>
      <c r="J22" s="38" t="s">
        <v>56</v>
      </c>
      <c r="K22" s="55" t="s">
        <v>113</v>
      </c>
      <c r="L22" s="56" t="s">
        <v>99</v>
      </c>
      <c r="M22" s="55" t="s">
        <v>17</v>
      </c>
      <c r="N22" s="13"/>
      <c r="O22" s="13">
        <v>0</v>
      </c>
      <c r="P22" s="13"/>
      <c r="Q22" s="13"/>
      <c r="R22" s="58">
        <f t="shared" ref="R22:S22" si="11">G22*O22</f>
        <v>0</v>
      </c>
      <c r="S22" s="70">
        <f t="shared" si="11"/>
        <v>0</v>
      </c>
    </row>
    <row r="23" spans="1:19" ht="15.75" customHeight="1">
      <c r="A23" s="132">
        <v>9</v>
      </c>
      <c r="B23" s="55" t="s">
        <v>121</v>
      </c>
      <c r="C23" s="14" t="s">
        <v>95</v>
      </c>
      <c r="D23" s="56" t="s">
        <v>105</v>
      </c>
      <c r="E23" s="56" t="s">
        <v>103</v>
      </c>
      <c r="F23" s="56" t="s">
        <v>90</v>
      </c>
      <c r="G23" s="56">
        <v>1</v>
      </c>
      <c r="H23" s="72"/>
      <c r="I23" s="56"/>
      <c r="J23" s="38" t="s">
        <v>122</v>
      </c>
      <c r="K23" s="55" t="s">
        <v>108</v>
      </c>
      <c r="L23" s="56" t="s">
        <v>99</v>
      </c>
      <c r="M23" s="55" t="s">
        <v>17</v>
      </c>
      <c r="N23" s="13"/>
      <c r="O23" s="13">
        <v>0</v>
      </c>
      <c r="P23" s="13"/>
      <c r="Q23" s="13"/>
      <c r="R23" s="58">
        <f t="shared" ref="R23:S23" si="12">G23*O23</f>
        <v>0</v>
      </c>
      <c r="S23" s="70">
        <f t="shared" si="12"/>
        <v>0</v>
      </c>
    </row>
    <row r="24" spans="1:19" ht="15.75" customHeight="1">
      <c r="A24" s="69">
        <v>10</v>
      </c>
      <c r="B24" s="55" t="s">
        <v>123</v>
      </c>
      <c r="C24" s="14" t="s">
        <v>95</v>
      </c>
      <c r="D24" s="56" t="s">
        <v>105</v>
      </c>
      <c r="E24" s="56" t="s">
        <v>103</v>
      </c>
      <c r="F24" s="56" t="s">
        <v>90</v>
      </c>
      <c r="G24" s="56">
        <v>4</v>
      </c>
      <c r="H24" s="57"/>
      <c r="I24" s="56"/>
      <c r="J24" s="38" t="s">
        <v>60</v>
      </c>
      <c r="K24" s="55" t="s">
        <v>113</v>
      </c>
      <c r="L24" s="56" t="s">
        <v>99</v>
      </c>
      <c r="M24" s="55" t="s">
        <v>17</v>
      </c>
      <c r="N24" s="13"/>
      <c r="O24" s="13">
        <v>0</v>
      </c>
      <c r="P24" s="13"/>
      <c r="Q24" s="13"/>
      <c r="R24" s="58">
        <f t="shared" ref="R24:S24" si="13">G24*O24</f>
        <v>0</v>
      </c>
      <c r="S24" s="70">
        <f t="shared" si="13"/>
        <v>0</v>
      </c>
    </row>
    <row r="25" spans="1:19" ht="15.75" customHeight="1">
      <c r="A25" s="132">
        <v>11</v>
      </c>
      <c r="B25" s="55" t="s">
        <v>124</v>
      </c>
      <c r="C25" s="14" t="s">
        <v>95</v>
      </c>
      <c r="D25" s="56" t="s">
        <v>105</v>
      </c>
      <c r="E25" s="56" t="s">
        <v>103</v>
      </c>
      <c r="F25" s="56" t="s">
        <v>90</v>
      </c>
      <c r="G25" s="56">
        <v>4</v>
      </c>
      <c r="H25" s="57"/>
      <c r="I25" s="56"/>
      <c r="J25" s="38" t="s">
        <v>64</v>
      </c>
      <c r="K25" s="55" t="s">
        <v>113</v>
      </c>
      <c r="L25" s="56" t="s">
        <v>99</v>
      </c>
      <c r="M25" s="55" t="s">
        <v>17</v>
      </c>
      <c r="N25" s="13"/>
      <c r="O25" s="13">
        <v>0</v>
      </c>
      <c r="P25" s="13"/>
      <c r="Q25" s="13"/>
      <c r="R25" s="58">
        <f t="shared" ref="R25:S25" si="14">G25*O25</f>
        <v>0</v>
      </c>
      <c r="S25" s="70">
        <f t="shared" si="14"/>
        <v>0</v>
      </c>
    </row>
    <row r="26" spans="1:19" ht="15.75" customHeight="1">
      <c r="A26" s="69">
        <v>12</v>
      </c>
      <c r="B26" s="73" t="s">
        <v>125</v>
      </c>
      <c r="C26" s="74" t="s">
        <v>95</v>
      </c>
      <c r="D26" s="75" t="s">
        <v>105</v>
      </c>
      <c r="E26" s="75" t="s">
        <v>103</v>
      </c>
      <c r="F26" s="75" t="s">
        <v>90</v>
      </c>
      <c r="G26" s="75">
        <v>4</v>
      </c>
      <c r="H26" s="76"/>
      <c r="I26" s="75"/>
      <c r="J26" s="42" t="s">
        <v>62</v>
      </c>
      <c r="K26" s="73" t="s">
        <v>98</v>
      </c>
      <c r="L26" s="75" t="s">
        <v>99</v>
      </c>
      <c r="M26" s="73" t="s">
        <v>17</v>
      </c>
      <c r="N26" s="77"/>
      <c r="O26" s="77">
        <v>0</v>
      </c>
      <c r="P26" s="77"/>
      <c r="Q26" s="77"/>
      <c r="R26" s="65">
        <f t="shared" ref="R26:S26" si="15">G26*O26</f>
        <v>0</v>
      </c>
      <c r="S26" s="67">
        <f t="shared" si="15"/>
        <v>0</v>
      </c>
    </row>
    <row r="27" spans="1:19" ht="15.75" customHeight="1"/>
    <row r="28" spans="1:19" ht="15.75" customHeight="1"/>
    <row r="29" spans="1:19" ht="15.75" customHeight="1"/>
    <row r="30" spans="1:19" ht="15.75" customHeight="1"/>
    <row r="31" spans="1:19" ht="15.75" customHeight="1"/>
    <row r="32" spans="1:1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O13:Q13"/>
    <mergeCell ref="R13:S13"/>
    <mergeCell ref="A13:A14"/>
    <mergeCell ref="B13:B14"/>
    <mergeCell ref="C13:C14"/>
    <mergeCell ref="G13:I13"/>
    <mergeCell ref="J13:J14"/>
    <mergeCell ref="L13:L14"/>
    <mergeCell ref="N13:N14"/>
    <mergeCell ref="O1:Q1"/>
    <mergeCell ref="R1:S1"/>
    <mergeCell ref="O8:Q8"/>
    <mergeCell ref="R8:S8"/>
    <mergeCell ref="B1:B2"/>
    <mergeCell ref="B8:B9"/>
    <mergeCell ref="C8:C9"/>
    <mergeCell ref="G8:I8"/>
    <mergeCell ref="J8:J9"/>
    <mergeCell ref="L8:L9"/>
    <mergeCell ref="N8:N9"/>
    <mergeCell ref="C1:C2"/>
    <mergeCell ref="G1:I1"/>
    <mergeCell ref="J1:J2"/>
    <mergeCell ref="L1:L2"/>
    <mergeCell ref="N1:N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workbookViewId="0"/>
  </sheetViews>
  <sheetFormatPr defaultColWidth="14.42578125" defaultRowHeight="15" customHeight="1"/>
  <cols>
    <col min="1" max="1" width="7.85546875" customWidth="1"/>
    <col min="2" max="2" width="41.42578125" customWidth="1"/>
    <col min="3" max="3" width="19.85546875" customWidth="1"/>
    <col min="4" max="6" width="13.7109375" customWidth="1"/>
    <col min="7" max="9" width="4.7109375" customWidth="1"/>
    <col min="10" max="10" width="21" customWidth="1"/>
    <col min="11" max="12" width="14.140625" customWidth="1"/>
    <col min="13" max="13" width="19.5703125" customWidth="1"/>
    <col min="14" max="15" width="14.140625" customWidth="1"/>
    <col min="16" max="16" width="23.85546875" customWidth="1"/>
    <col min="17" max="17" width="14.42578125" customWidth="1"/>
    <col min="18" max="26" width="8.7109375" customWidth="1"/>
  </cols>
  <sheetData>
    <row r="1" spans="1:17">
      <c r="A1" s="4" t="s">
        <v>126</v>
      </c>
    </row>
    <row r="2" spans="1:17" ht="15.75">
      <c r="A2" s="78" t="s">
        <v>127</v>
      </c>
    </row>
    <row r="4" spans="1:17" ht="15" customHeight="1">
      <c r="A4" s="227" t="s">
        <v>128</v>
      </c>
      <c r="B4" s="211"/>
      <c r="C4" s="211"/>
      <c r="D4" s="211"/>
      <c r="E4" s="211"/>
      <c r="F4" s="211"/>
      <c r="G4" s="211"/>
      <c r="H4" s="211"/>
      <c r="I4" s="212"/>
      <c r="J4" s="228" t="s">
        <v>129</v>
      </c>
      <c r="K4" s="211"/>
      <c r="L4" s="212"/>
      <c r="M4" s="229" t="s">
        <v>130</v>
      </c>
      <c r="N4" s="211"/>
      <c r="O4" s="212"/>
      <c r="P4" s="225" t="s">
        <v>131</v>
      </c>
      <c r="Q4" s="219" t="s">
        <v>132</v>
      </c>
    </row>
    <row r="5" spans="1:17" ht="25.5" customHeight="1">
      <c r="A5" s="79" t="s">
        <v>73</v>
      </c>
      <c r="B5" s="222" t="s">
        <v>74</v>
      </c>
      <c r="C5" s="80" t="s">
        <v>133</v>
      </c>
      <c r="D5" s="81" t="s">
        <v>76</v>
      </c>
      <c r="E5" s="82" t="s">
        <v>77</v>
      </c>
      <c r="F5" s="82" t="s">
        <v>78</v>
      </c>
      <c r="G5" s="83"/>
      <c r="H5" s="84" t="s">
        <v>79</v>
      </c>
      <c r="I5" s="85"/>
      <c r="J5" s="222" t="s">
        <v>134</v>
      </c>
      <c r="K5" s="82" t="s">
        <v>81</v>
      </c>
      <c r="L5" s="81" t="s">
        <v>135</v>
      </c>
      <c r="M5" s="222" t="s">
        <v>134</v>
      </c>
      <c r="N5" s="82" t="s">
        <v>81</v>
      </c>
      <c r="O5" s="226" t="s">
        <v>136</v>
      </c>
      <c r="P5" s="195"/>
      <c r="Q5" s="220"/>
    </row>
    <row r="6" spans="1:17" ht="39" customHeight="1">
      <c r="A6" s="86" t="s">
        <v>87</v>
      </c>
      <c r="B6" s="218"/>
      <c r="C6" s="87" t="s">
        <v>137</v>
      </c>
      <c r="D6" s="88" t="s">
        <v>138</v>
      </c>
      <c r="E6" s="88" t="s">
        <v>88</v>
      </c>
      <c r="F6" s="88" t="s">
        <v>89</v>
      </c>
      <c r="G6" s="88" t="s">
        <v>90</v>
      </c>
      <c r="H6" s="88" t="s">
        <v>91</v>
      </c>
      <c r="I6" s="88" t="s">
        <v>92</v>
      </c>
      <c r="J6" s="218"/>
      <c r="K6" s="89"/>
      <c r="L6" s="90"/>
      <c r="M6" s="218"/>
      <c r="N6" s="91"/>
      <c r="O6" s="218"/>
      <c r="P6" s="218"/>
      <c r="Q6" s="221"/>
    </row>
    <row r="7" spans="1:17">
      <c r="A7" s="223" t="s">
        <v>139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05"/>
    </row>
    <row r="8" spans="1:17">
      <c r="A8" s="92">
        <v>1</v>
      </c>
      <c r="B8" s="93" t="s">
        <v>140</v>
      </c>
      <c r="C8" s="94" t="s">
        <v>95</v>
      </c>
      <c r="D8" s="94">
        <v>1</v>
      </c>
      <c r="E8" s="94" t="s">
        <v>103</v>
      </c>
      <c r="F8" s="94" t="s">
        <v>91</v>
      </c>
      <c r="G8" s="94"/>
      <c r="H8" s="94">
        <v>3</v>
      </c>
      <c r="I8" s="94"/>
      <c r="J8" s="93" t="s">
        <v>141</v>
      </c>
      <c r="K8" s="93" t="s">
        <v>142</v>
      </c>
      <c r="L8" s="94" t="s">
        <v>90</v>
      </c>
      <c r="M8" s="93" t="s">
        <v>143</v>
      </c>
      <c r="N8" s="93" t="s">
        <v>142</v>
      </c>
      <c r="O8" s="94" t="s">
        <v>144</v>
      </c>
      <c r="P8" s="93" t="s">
        <v>145</v>
      </c>
      <c r="Q8" s="95" t="s">
        <v>146</v>
      </c>
    </row>
    <row r="9" spans="1:17">
      <c r="A9" s="96">
        <v>2</v>
      </c>
      <c r="B9" s="13" t="s">
        <v>147</v>
      </c>
      <c r="C9" s="14" t="s">
        <v>95</v>
      </c>
      <c r="D9" s="14">
        <v>2</v>
      </c>
      <c r="E9" s="14" t="s">
        <v>103</v>
      </c>
      <c r="F9" s="14" t="s">
        <v>91</v>
      </c>
      <c r="G9" s="14"/>
      <c r="H9" s="14">
        <v>2</v>
      </c>
      <c r="I9" s="14"/>
      <c r="J9" s="13" t="s">
        <v>148</v>
      </c>
      <c r="K9" s="13" t="s">
        <v>142</v>
      </c>
      <c r="L9" s="14" t="s">
        <v>90</v>
      </c>
      <c r="M9" s="13" t="s">
        <v>143</v>
      </c>
      <c r="N9" s="13" t="s">
        <v>142</v>
      </c>
      <c r="O9" s="14" t="s">
        <v>144</v>
      </c>
      <c r="P9" s="13" t="s">
        <v>145</v>
      </c>
      <c r="Q9" s="97" t="s">
        <v>146</v>
      </c>
    </row>
    <row r="10" spans="1:17">
      <c r="A10" s="96">
        <v>3</v>
      </c>
      <c r="B10" s="13" t="s">
        <v>149</v>
      </c>
      <c r="C10" s="14" t="s">
        <v>95</v>
      </c>
      <c r="D10" s="14">
        <v>3</v>
      </c>
      <c r="E10" s="14" t="s">
        <v>103</v>
      </c>
      <c r="F10" s="14" t="s">
        <v>91</v>
      </c>
      <c r="G10" s="14"/>
      <c r="H10" s="14">
        <v>2</v>
      </c>
      <c r="I10" s="14"/>
      <c r="J10" s="13" t="s">
        <v>148</v>
      </c>
      <c r="K10" s="13" t="s">
        <v>142</v>
      </c>
      <c r="L10" s="14" t="s">
        <v>90</v>
      </c>
      <c r="M10" s="13" t="s">
        <v>143</v>
      </c>
      <c r="N10" s="13" t="s">
        <v>142</v>
      </c>
      <c r="O10" s="14" t="s">
        <v>144</v>
      </c>
      <c r="P10" s="13" t="s">
        <v>145</v>
      </c>
      <c r="Q10" s="97" t="s">
        <v>146</v>
      </c>
    </row>
    <row r="11" spans="1:17">
      <c r="A11" s="96">
        <v>4</v>
      </c>
      <c r="B11" s="13" t="s">
        <v>150</v>
      </c>
      <c r="C11" s="14" t="s">
        <v>95</v>
      </c>
      <c r="D11" s="14">
        <v>3</v>
      </c>
      <c r="E11" s="14" t="s">
        <v>103</v>
      </c>
      <c r="F11" s="14" t="s">
        <v>91</v>
      </c>
      <c r="G11" s="14"/>
      <c r="H11" s="14">
        <v>3</v>
      </c>
      <c r="I11" s="14"/>
      <c r="J11" s="13" t="s">
        <v>54</v>
      </c>
      <c r="K11" s="13" t="s">
        <v>151</v>
      </c>
      <c r="L11" s="14" t="s">
        <v>90</v>
      </c>
      <c r="M11" s="13" t="s">
        <v>152</v>
      </c>
      <c r="N11" s="13" t="s">
        <v>142</v>
      </c>
      <c r="O11" s="14" t="s">
        <v>144</v>
      </c>
      <c r="P11" s="13" t="s">
        <v>145</v>
      </c>
      <c r="Q11" s="97" t="s">
        <v>146</v>
      </c>
    </row>
    <row r="12" spans="1:17">
      <c r="A12" s="96">
        <v>5</v>
      </c>
      <c r="B12" s="13" t="s">
        <v>153</v>
      </c>
      <c r="C12" s="14" t="s">
        <v>95</v>
      </c>
      <c r="D12" s="14">
        <v>3</v>
      </c>
      <c r="E12" s="14" t="s">
        <v>97</v>
      </c>
      <c r="F12" s="14" t="s">
        <v>91</v>
      </c>
      <c r="G12" s="14"/>
      <c r="H12" s="14">
        <v>2</v>
      </c>
      <c r="I12" s="14"/>
      <c r="J12" s="13" t="s">
        <v>47</v>
      </c>
      <c r="K12" s="13" t="s">
        <v>151</v>
      </c>
      <c r="L12" s="14" t="s">
        <v>90</v>
      </c>
      <c r="M12" s="13" t="s">
        <v>152</v>
      </c>
      <c r="N12" s="13" t="s">
        <v>142</v>
      </c>
      <c r="O12" s="14" t="s">
        <v>144</v>
      </c>
      <c r="P12" s="13" t="s">
        <v>145</v>
      </c>
      <c r="Q12" s="97" t="s">
        <v>146</v>
      </c>
    </row>
    <row r="13" spans="1:17">
      <c r="A13" s="96">
        <v>6</v>
      </c>
      <c r="B13" s="13" t="s">
        <v>154</v>
      </c>
      <c r="C13" s="14" t="s">
        <v>95</v>
      </c>
      <c r="D13" s="14">
        <v>2</v>
      </c>
      <c r="E13" s="14" t="s">
        <v>97</v>
      </c>
      <c r="F13" s="14" t="s">
        <v>91</v>
      </c>
      <c r="G13" s="14"/>
      <c r="H13" s="14">
        <v>2</v>
      </c>
      <c r="I13" s="14"/>
      <c r="J13" s="13" t="s">
        <v>47</v>
      </c>
      <c r="K13" s="13" t="s">
        <v>151</v>
      </c>
      <c r="L13" s="14" t="s">
        <v>90</v>
      </c>
      <c r="M13" s="13" t="s">
        <v>152</v>
      </c>
      <c r="N13" s="13" t="s">
        <v>142</v>
      </c>
      <c r="O13" s="14" t="s">
        <v>144</v>
      </c>
      <c r="P13" s="13" t="s">
        <v>145</v>
      </c>
      <c r="Q13" s="97" t="s">
        <v>146</v>
      </c>
    </row>
    <row r="14" spans="1:17">
      <c r="A14" s="96">
        <v>7</v>
      </c>
      <c r="B14" s="13" t="s">
        <v>155</v>
      </c>
      <c r="C14" s="14" t="s">
        <v>95</v>
      </c>
      <c r="D14" s="14">
        <v>4</v>
      </c>
      <c r="E14" s="14" t="s">
        <v>103</v>
      </c>
      <c r="F14" s="14" t="s">
        <v>91</v>
      </c>
      <c r="G14" s="14"/>
      <c r="H14" s="14">
        <v>2</v>
      </c>
      <c r="I14" s="14"/>
      <c r="J14" s="13" t="s">
        <v>52</v>
      </c>
      <c r="K14" s="13" t="s">
        <v>151</v>
      </c>
      <c r="L14" s="14" t="s">
        <v>90</v>
      </c>
      <c r="M14" s="13" t="s">
        <v>152</v>
      </c>
      <c r="N14" s="13" t="s">
        <v>142</v>
      </c>
      <c r="O14" s="14" t="s">
        <v>144</v>
      </c>
      <c r="P14" s="13" t="s">
        <v>145</v>
      </c>
      <c r="Q14" s="97" t="s">
        <v>146</v>
      </c>
    </row>
    <row r="15" spans="1:17">
      <c r="A15" s="96">
        <v>8</v>
      </c>
      <c r="B15" s="13" t="s">
        <v>114</v>
      </c>
      <c r="C15" s="14" t="s">
        <v>95</v>
      </c>
      <c r="D15" s="14">
        <v>4</v>
      </c>
      <c r="E15" s="14" t="s">
        <v>97</v>
      </c>
      <c r="F15" s="14" t="s">
        <v>91</v>
      </c>
      <c r="G15" s="14"/>
      <c r="H15" s="14">
        <v>2</v>
      </c>
      <c r="I15" s="14"/>
      <c r="J15" s="13" t="s">
        <v>141</v>
      </c>
      <c r="K15" s="13" t="s">
        <v>142</v>
      </c>
      <c r="L15" s="14" t="s">
        <v>90</v>
      </c>
      <c r="M15" s="13" t="s">
        <v>143</v>
      </c>
      <c r="N15" s="13" t="s">
        <v>142</v>
      </c>
      <c r="O15" s="14" t="s">
        <v>144</v>
      </c>
      <c r="P15" s="13" t="s">
        <v>145</v>
      </c>
      <c r="Q15" s="97" t="s">
        <v>146</v>
      </c>
    </row>
    <row r="16" spans="1:17">
      <c r="A16" s="96">
        <v>9</v>
      </c>
      <c r="B16" s="13" t="s">
        <v>156</v>
      </c>
      <c r="C16" s="14" t="s">
        <v>95</v>
      </c>
      <c r="D16" s="14">
        <v>4</v>
      </c>
      <c r="E16" s="14" t="s">
        <v>97</v>
      </c>
      <c r="F16" s="14" t="s">
        <v>91</v>
      </c>
      <c r="G16" s="14"/>
      <c r="H16" s="14">
        <v>3</v>
      </c>
      <c r="I16" s="14"/>
      <c r="J16" s="13" t="s">
        <v>54</v>
      </c>
      <c r="K16" s="13" t="s">
        <v>151</v>
      </c>
      <c r="L16" s="14" t="s">
        <v>90</v>
      </c>
      <c r="M16" s="13" t="s">
        <v>152</v>
      </c>
      <c r="N16" s="13" t="s">
        <v>142</v>
      </c>
      <c r="O16" s="14" t="s">
        <v>144</v>
      </c>
      <c r="P16" s="13" t="s">
        <v>145</v>
      </c>
      <c r="Q16" s="97" t="s">
        <v>146</v>
      </c>
    </row>
    <row r="17" spans="1:17">
      <c r="A17" s="96">
        <v>10</v>
      </c>
      <c r="B17" s="13" t="s">
        <v>157</v>
      </c>
      <c r="C17" s="14" t="s">
        <v>95</v>
      </c>
      <c r="D17" s="14">
        <v>4</v>
      </c>
      <c r="E17" s="14" t="s">
        <v>97</v>
      </c>
      <c r="F17" s="14" t="s">
        <v>91</v>
      </c>
      <c r="G17" s="14"/>
      <c r="H17" s="14">
        <v>2</v>
      </c>
      <c r="I17" s="14"/>
      <c r="J17" s="13" t="s">
        <v>141</v>
      </c>
      <c r="K17" s="13" t="s">
        <v>142</v>
      </c>
      <c r="L17" s="14" t="s">
        <v>90</v>
      </c>
      <c r="M17" s="13" t="s">
        <v>152</v>
      </c>
      <c r="N17" s="13" t="s">
        <v>142</v>
      </c>
      <c r="O17" s="14" t="s">
        <v>144</v>
      </c>
      <c r="P17" s="13" t="s">
        <v>145</v>
      </c>
      <c r="Q17" s="97" t="s">
        <v>146</v>
      </c>
    </row>
    <row r="18" spans="1:17">
      <c r="A18" s="96">
        <v>11</v>
      </c>
      <c r="B18" s="13" t="s">
        <v>158</v>
      </c>
      <c r="C18" s="14" t="s">
        <v>95</v>
      </c>
      <c r="D18" s="14">
        <v>4</v>
      </c>
      <c r="E18" s="14" t="s">
        <v>97</v>
      </c>
      <c r="F18" s="14" t="s">
        <v>91</v>
      </c>
      <c r="G18" s="14"/>
      <c r="H18" s="14">
        <v>2</v>
      </c>
      <c r="I18" s="14"/>
      <c r="J18" s="13" t="s">
        <v>141</v>
      </c>
      <c r="K18" s="13" t="s">
        <v>142</v>
      </c>
      <c r="L18" s="14" t="s">
        <v>90</v>
      </c>
      <c r="M18" s="13" t="s">
        <v>143</v>
      </c>
      <c r="N18" s="13" t="s">
        <v>142</v>
      </c>
      <c r="O18" s="14" t="s">
        <v>144</v>
      </c>
      <c r="P18" s="13" t="s">
        <v>145</v>
      </c>
      <c r="Q18" s="97" t="s">
        <v>146</v>
      </c>
    </row>
    <row r="19" spans="1:17">
      <c r="A19" s="96">
        <v>12</v>
      </c>
      <c r="B19" s="13" t="s">
        <v>159</v>
      </c>
      <c r="C19" s="14" t="s">
        <v>95</v>
      </c>
      <c r="D19" s="14">
        <v>4</v>
      </c>
      <c r="E19" s="14" t="s">
        <v>97</v>
      </c>
      <c r="F19" s="14" t="s">
        <v>91</v>
      </c>
      <c r="G19" s="14"/>
      <c r="H19" s="14">
        <v>2</v>
      </c>
      <c r="I19" s="14"/>
      <c r="J19" s="13" t="s">
        <v>51</v>
      </c>
      <c r="K19" s="13" t="s">
        <v>151</v>
      </c>
      <c r="L19" s="14" t="s">
        <v>90</v>
      </c>
      <c r="M19" s="13" t="s">
        <v>143</v>
      </c>
      <c r="N19" s="13" t="s">
        <v>142</v>
      </c>
      <c r="O19" s="14" t="s">
        <v>144</v>
      </c>
      <c r="P19" s="13" t="s">
        <v>145</v>
      </c>
      <c r="Q19" s="97" t="s">
        <v>146</v>
      </c>
    </row>
    <row r="20" spans="1:17">
      <c r="A20" s="96">
        <v>13</v>
      </c>
      <c r="B20" s="13" t="s">
        <v>160</v>
      </c>
      <c r="C20" s="14" t="s">
        <v>95</v>
      </c>
      <c r="D20" s="14">
        <v>4</v>
      </c>
      <c r="E20" s="14" t="s">
        <v>97</v>
      </c>
      <c r="F20" s="14" t="s">
        <v>91</v>
      </c>
      <c r="G20" s="14"/>
      <c r="H20" s="14">
        <v>2</v>
      </c>
      <c r="I20" s="14"/>
      <c r="J20" s="13" t="s">
        <v>51</v>
      </c>
      <c r="K20" s="13" t="s">
        <v>151</v>
      </c>
      <c r="L20" s="14" t="s">
        <v>90</v>
      </c>
      <c r="M20" s="13" t="s">
        <v>143</v>
      </c>
      <c r="N20" s="13" t="s">
        <v>142</v>
      </c>
      <c r="O20" s="14" t="s">
        <v>144</v>
      </c>
      <c r="P20" s="13" t="s">
        <v>145</v>
      </c>
      <c r="Q20" s="97" t="s">
        <v>146</v>
      </c>
    </row>
    <row r="21" spans="1:17" ht="15.75" customHeight="1">
      <c r="A21" s="96">
        <v>14</v>
      </c>
      <c r="B21" s="13" t="s">
        <v>161</v>
      </c>
      <c r="C21" s="54" t="s">
        <v>162</v>
      </c>
      <c r="D21" s="14">
        <v>1</v>
      </c>
      <c r="E21" s="14" t="s">
        <v>103</v>
      </c>
      <c r="F21" s="14" t="s">
        <v>91</v>
      </c>
      <c r="G21" s="14"/>
      <c r="H21" s="14">
        <v>1</v>
      </c>
      <c r="I21" s="14"/>
      <c r="J21" s="13" t="s">
        <v>141</v>
      </c>
      <c r="K21" s="13" t="s">
        <v>142</v>
      </c>
      <c r="L21" s="14" t="s">
        <v>90</v>
      </c>
      <c r="M21" s="13" t="s">
        <v>51</v>
      </c>
      <c r="N21" s="13" t="s">
        <v>151</v>
      </c>
      <c r="O21" s="14" t="s">
        <v>144</v>
      </c>
      <c r="P21" s="13" t="s">
        <v>145</v>
      </c>
      <c r="Q21" s="97" t="s">
        <v>146</v>
      </c>
    </row>
    <row r="22" spans="1:17" ht="15.75" customHeight="1">
      <c r="A22" s="98">
        <v>15</v>
      </c>
      <c r="B22" s="77" t="s">
        <v>163</v>
      </c>
      <c r="C22" s="99" t="s">
        <v>164</v>
      </c>
      <c r="D22" s="74">
        <v>1</v>
      </c>
      <c r="E22" s="74" t="s">
        <v>103</v>
      </c>
      <c r="F22" s="74" t="s">
        <v>91</v>
      </c>
      <c r="G22" s="74"/>
      <c r="H22" s="74">
        <v>1</v>
      </c>
      <c r="I22" s="74"/>
      <c r="J22" s="77" t="s">
        <v>47</v>
      </c>
      <c r="K22" s="77" t="s">
        <v>151</v>
      </c>
      <c r="L22" s="74" t="s">
        <v>90</v>
      </c>
      <c r="M22" s="77" t="s">
        <v>48</v>
      </c>
      <c r="N22" s="77" t="s">
        <v>142</v>
      </c>
      <c r="O22" s="74" t="s">
        <v>144</v>
      </c>
      <c r="P22" s="77" t="s">
        <v>145</v>
      </c>
      <c r="Q22" s="100" t="s">
        <v>146</v>
      </c>
    </row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Q4:Q6"/>
    <mergeCell ref="B5:B6"/>
    <mergeCell ref="J5:J6"/>
    <mergeCell ref="M5:M6"/>
    <mergeCell ref="A7:Q7"/>
    <mergeCell ref="P4:P6"/>
    <mergeCell ref="O5:O6"/>
    <mergeCell ref="A4:I4"/>
    <mergeCell ref="J4:L4"/>
    <mergeCell ref="M4:O4"/>
  </mergeCells>
  <pageMargins left="0.25" right="0.25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workbookViewId="0"/>
  </sheetViews>
  <sheetFormatPr defaultColWidth="14.42578125" defaultRowHeight="15" customHeight="1"/>
  <cols>
    <col min="1" max="1" width="7.85546875" customWidth="1"/>
    <col min="2" max="2" width="41.42578125" customWidth="1"/>
    <col min="3" max="3" width="19.85546875" customWidth="1"/>
    <col min="4" max="6" width="13.7109375" customWidth="1"/>
    <col min="7" max="9" width="4.7109375" customWidth="1"/>
    <col min="10" max="10" width="21" customWidth="1"/>
    <col min="11" max="12" width="14.140625" customWidth="1"/>
    <col min="13" max="13" width="19.5703125" customWidth="1"/>
    <col min="14" max="15" width="14.140625" customWidth="1"/>
    <col min="16" max="16" width="23.85546875" customWidth="1"/>
    <col min="17" max="17" width="14.42578125" customWidth="1"/>
    <col min="18" max="26" width="8.7109375" customWidth="1"/>
  </cols>
  <sheetData>
    <row r="1" spans="1:17">
      <c r="A1" s="4" t="s">
        <v>126</v>
      </c>
    </row>
    <row r="2" spans="1:17" ht="15.75">
      <c r="A2" s="78" t="s">
        <v>165</v>
      </c>
    </row>
    <row r="4" spans="1:17" ht="15" customHeight="1">
      <c r="A4" s="227" t="s">
        <v>128</v>
      </c>
      <c r="B4" s="211"/>
      <c r="C4" s="211"/>
      <c r="D4" s="211"/>
      <c r="E4" s="211"/>
      <c r="F4" s="211"/>
      <c r="G4" s="211"/>
      <c r="H4" s="211"/>
      <c r="I4" s="212"/>
      <c r="J4" s="228" t="s">
        <v>129</v>
      </c>
      <c r="K4" s="211"/>
      <c r="L4" s="212"/>
      <c r="M4" s="229" t="s">
        <v>130</v>
      </c>
      <c r="N4" s="211"/>
      <c r="O4" s="212"/>
      <c r="P4" s="225" t="s">
        <v>131</v>
      </c>
      <c r="Q4" s="219" t="s">
        <v>132</v>
      </c>
    </row>
    <row r="5" spans="1:17" ht="25.5" customHeight="1">
      <c r="A5" s="79" t="s">
        <v>73</v>
      </c>
      <c r="B5" s="222" t="s">
        <v>74</v>
      </c>
      <c r="C5" s="80" t="s">
        <v>133</v>
      </c>
      <c r="D5" s="81" t="s">
        <v>76</v>
      </c>
      <c r="E5" s="82" t="s">
        <v>77</v>
      </c>
      <c r="F5" s="82" t="s">
        <v>78</v>
      </c>
      <c r="G5" s="83"/>
      <c r="H5" s="84" t="s">
        <v>79</v>
      </c>
      <c r="I5" s="85"/>
      <c r="J5" s="222" t="s">
        <v>134</v>
      </c>
      <c r="K5" s="82" t="s">
        <v>81</v>
      </c>
      <c r="L5" s="81" t="s">
        <v>135</v>
      </c>
      <c r="M5" s="222" t="s">
        <v>134</v>
      </c>
      <c r="N5" s="82" t="s">
        <v>81</v>
      </c>
      <c r="O5" s="226" t="s">
        <v>136</v>
      </c>
      <c r="P5" s="195"/>
      <c r="Q5" s="220"/>
    </row>
    <row r="6" spans="1:17" ht="39" customHeight="1">
      <c r="A6" s="86" t="s">
        <v>87</v>
      </c>
      <c r="B6" s="218"/>
      <c r="C6" s="87" t="s">
        <v>137</v>
      </c>
      <c r="D6" s="88" t="s">
        <v>138</v>
      </c>
      <c r="E6" s="88" t="s">
        <v>88</v>
      </c>
      <c r="F6" s="88" t="s">
        <v>89</v>
      </c>
      <c r="G6" s="88" t="s">
        <v>90</v>
      </c>
      <c r="H6" s="88" t="s">
        <v>91</v>
      </c>
      <c r="I6" s="88" t="s">
        <v>92</v>
      </c>
      <c r="J6" s="218"/>
      <c r="K6" s="89"/>
      <c r="L6" s="90"/>
      <c r="M6" s="218"/>
      <c r="N6" s="91"/>
      <c r="O6" s="218"/>
      <c r="P6" s="218"/>
      <c r="Q6" s="221"/>
    </row>
    <row r="7" spans="1:17">
      <c r="A7" s="223" t="s">
        <v>139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05"/>
    </row>
    <row r="8" spans="1:17">
      <c r="A8" s="92">
        <v>1</v>
      </c>
      <c r="B8" s="93" t="s">
        <v>166</v>
      </c>
      <c r="C8" s="94" t="s">
        <v>95</v>
      </c>
      <c r="D8" s="94">
        <v>3</v>
      </c>
      <c r="E8" s="94">
        <v>6</v>
      </c>
      <c r="F8" s="94" t="s">
        <v>91</v>
      </c>
      <c r="G8" s="94">
        <v>4</v>
      </c>
      <c r="H8" s="94" t="s">
        <v>72</v>
      </c>
      <c r="I8" s="94"/>
      <c r="J8" s="93" t="s">
        <v>68</v>
      </c>
      <c r="K8" s="93"/>
      <c r="L8" s="94"/>
      <c r="M8" s="93" t="s">
        <v>30</v>
      </c>
      <c r="N8" s="93" t="s">
        <v>167</v>
      </c>
      <c r="O8" s="94" t="s">
        <v>144</v>
      </c>
      <c r="P8" s="93" t="s">
        <v>168</v>
      </c>
      <c r="Q8" s="95" t="s">
        <v>146</v>
      </c>
    </row>
    <row r="9" spans="1:17">
      <c r="A9" s="96"/>
      <c r="B9" s="13"/>
      <c r="C9" s="14"/>
      <c r="D9" s="14"/>
      <c r="E9" s="14"/>
      <c r="F9" s="14"/>
      <c r="G9" s="14"/>
      <c r="H9" s="14"/>
      <c r="I9" s="14"/>
      <c r="J9" s="13"/>
      <c r="K9" s="13"/>
      <c r="L9" s="14"/>
      <c r="M9" s="13"/>
      <c r="N9" s="13"/>
      <c r="O9" s="14"/>
      <c r="P9" s="13"/>
      <c r="Q9" s="97"/>
    </row>
    <row r="10" spans="1:17">
      <c r="A10" s="96"/>
      <c r="B10" s="13"/>
      <c r="C10" s="14"/>
      <c r="D10" s="14"/>
      <c r="E10" s="14"/>
      <c r="F10" s="14"/>
      <c r="G10" s="14"/>
      <c r="H10" s="14"/>
      <c r="I10" s="14"/>
      <c r="J10" s="13"/>
      <c r="K10" s="13"/>
      <c r="L10" s="14"/>
      <c r="M10" s="13"/>
      <c r="N10" s="13"/>
      <c r="O10" s="14"/>
      <c r="P10" s="13"/>
      <c r="Q10" s="97"/>
    </row>
    <row r="11" spans="1:17">
      <c r="A11" s="96"/>
      <c r="B11" s="13"/>
      <c r="C11" s="14"/>
      <c r="D11" s="14"/>
      <c r="E11" s="14"/>
      <c r="F11" s="14"/>
      <c r="G11" s="14"/>
      <c r="H11" s="14"/>
      <c r="I11" s="14"/>
      <c r="J11" s="13"/>
      <c r="K11" s="13"/>
      <c r="L11" s="14"/>
      <c r="M11" s="13"/>
      <c r="N11" s="13"/>
      <c r="O11" s="14"/>
      <c r="P11" s="13"/>
      <c r="Q11" s="97"/>
    </row>
    <row r="12" spans="1:17">
      <c r="A12" s="96"/>
      <c r="B12" s="13"/>
      <c r="C12" s="14"/>
      <c r="D12" s="14"/>
      <c r="E12" s="14"/>
      <c r="F12" s="14"/>
      <c r="G12" s="14"/>
      <c r="H12" s="14"/>
      <c r="I12" s="14"/>
      <c r="J12" s="13"/>
      <c r="K12" s="13"/>
      <c r="L12" s="14"/>
      <c r="M12" s="13"/>
      <c r="N12" s="13"/>
      <c r="O12" s="14"/>
      <c r="P12" s="13"/>
      <c r="Q12" s="97"/>
    </row>
    <row r="13" spans="1:17">
      <c r="A13" s="96"/>
      <c r="B13" s="13"/>
      <c r="C13" s="14"/>
      <c r="D13" s="14"/>
      <c r="E13" s="14"/>
      <c r="F13" s="14"/>
      <c r="G13" s="14"/>
      <c r="H13" s="14"/>
      <c r="I13" s="14"/>
      <c r="J13" s="13"/>
      <c r="K13" s="13"/>
      <c r="L13" s="14"/>
      <c r="M13" s="13"/>
      <c r="N13" s="13"/>
      <c r="O13" s="14"/>
      <c r="P13" s="13"/>
      <c r="Q13" s="97"/>
    </row>
    <row r="14" spans="1:17">
      <c r="A14" s="96"/>
      <c r="B14" s="13"/>
      <c r="C14" s="14"/>
      <c r="D14" s="14"/>
      <c r="E14" s="14"/>
      <c r="F14" s="14"/>
      <c r="G14" s="14"/>
      <c r="H14" s="14"/>
      <c r="I14" s="14"/>
      <c r="J14" s="13"/>
      <c r="K14" s="13"/>
      <c r="L14" s="14"/>
      <c r="M14" s="13"/>
      <c r="N14" s="13"/>
      <c r="O14" s="14"/>
      <c r="P14" s="13"/>
      <c r="Q14" s="97"/>
    </row>
    <row r="15" spans="1:17">
      <c r="A15" s="96"/>
      <c r="B15" s="13"/>
      <c r="C15" s="14"/>
      <c r="D15" s="14"/>
      <c r="E15" s="14"/>
      <c r="F15" s="14"/>
      <c r="G15" s="14"/>
      <c r="H15" s="14"/>
      <c r="I15" s="14"/>
      <c r="J15" s="13"/>
      <c r="K15" s="13"/>
      <c r="L15" s="14"/>
      <c r="M15" s="13"/>
      <c r="N15" s="13"/>
      <c r="O15" s="14"/>
      <c r="P15" s="13"/>
      <c r="Q15" s="97"/>
    </row>
    <row r="16" spans="1:17">
      <c r="A16" s="96"/>
      <c r="B16" s="13"/>
      <c r="C16" s="14"/>
      <c r="D16" s="14"/>
      <c r="E16" s="14"/>
      <c r="F16" s="14"/>
      <c r="G16" s="14"/>
      <c r="H16" s="14"/>
      <c r="I16" s="14"/>
      <c r="J16" s="13"/>
      <c r="K16" s="13"/>
      <c r="L16" s="14"/>
      <c r="M16" s="13"/>
      <c r="N16" s="13"/>
      <c r="O16" s="14"/>
      <c r="P16" s="13"/>
      <c r="Q16" s="97"/>
    </row>
    <row r="17" spans="1:17">
      <c r="A17" s="96"/>
      <c r="B17" s="13"/>
      <c r="C17" s="14"/>
      <c r="D17" s="14"/>
      <c r="E17" s="14"/>
      <c r="F17" s="14"/>
      <c r="G17" s="14"/>
      <c r="H17" s="14"/>
      <c r="I17" s="14"/>
      <c r="J17" s="13"/>
      <c r="K17" s="13"/>
      <c r="L17" s="14"/>
      <c r="M17" s="13"/>
      <c r="N17" s="13"/>
      <c r="O17" s="14"/>
      <c r="P17" s="13"/>
      <c r="Q17" s="97"/>
    </row>
    <row r="18" spans="1:17">
      <c r="A18" s="96"/>
      <c r="B18" s="13"/>
      <c r="C18" s="14"/>
      <c r="D18" s="14"/>
      <c r="E18" s="14"/>
      <c r="F18" s="14"/>
      <c r="G18" s="14"/>
      <c r="H18" s="14"/>
      <c r="I18" s="14"/>
      <c r="J18" s="13"/>
      <c r="K18" s="13"/>
      <c r="L18" s="14"/>
      <c r="M18" s="13"/>
      <c r="N18" s="13"/>
      <c r="O18" s="14"/>
      <c r="P18" s="13"/>
      <c r="Q18" s="97"/>
    </row>
    <row r="19" spans="1:17">
      <c r="A19" s="96"/>
      <c r="B19" s="13"/>
      <c r="C19" s="14"/>
      <c r="D19" s="14"/>
      <c r="E19" s="14"/>
      <c r="F19" s="14"/>
      <c r="G19" s="14"/>
      <c r="H19" s="14"/>
      <c r="I19" s="14"/>
      <c r="J19" s="13"/>
      <c r="K19" s="13"/>
      <c r="L19" s="14"/>
      <c r="M19" s="13"/>
      <c r="N19" s="13"/>
      <c r="O19" s="14"/>
      <c r="P19" s="13"/>
      <c r="Q19" s="97"/>
    </row>
    <row r="20" spans="1:17">
      <c r="A20" s="96"/>
      <c r="B20" s="13"/>
      <c r="C20" s="14"/>
      <c r="D20" s="14"/>
      <c r="E20" s="14"/>
      <c r="F20" s="14"/>
      <c r="G20" s="14"/>
      <c r="H20" s="14"/>
      <c r="I20" s="14"/>
      <c r="J20" s="13"/>
      <c r="K20" s="13"/>
      <c r="L20" s="14"/>
      <c r="M20" s="13"/>
      <c r="N20" s="13"/>
      <c r="O20" s="14"/>
      <c r="P20" s="13"/>
      <c r="Q20" s="97"/>
    </row>
    <row r="21" spans="1:17" ht="15.75" customHeight="1">
      <c r="A21" s="96"/>
      <c r="B21" s="13"/>
      <c r="C21" s="54"/>
      <c r="D21" s="14"/>
      <c r="E21" s="14"/>
      <c r="F21" s="14"/>
      <c r="G21" s="14"/>
      <c r="H21" s="14"/>
      <c r="I21" s="14"/>
      <c r="J21" s="13"/>
      <c r="K21" s="13"/>
      <c r="L21" s="14"/>
      <c r="M21" s="13"/>
      <c r="N21" s="13"/>
      <c r="O21" s="14"/>
      <c r="P21" s="13"/>
      <c r="Q21" s="97"/>
    </row>
    <row r="22" spans="1:17" ht="15.75" customHeight="1">
      <c r="A22" s="98"/>
      <c r="B22" s="77"/>
      <c r="C22" s="99"/>
      <c r="D22" s="74"/>
      <c r="E22" s="74"/>
      <c r="F22" s="74"/>
      <c r="G22" s="74"/>
      <c r="H22" s="74"/>
      <c r="I22" s="74"/>
      <c r="J22" s="77"/>
      <c r="K22" s="77"/>
      <c r="L22" s="74"/>
      <c r="M22" s="77"/>
      <c r="N22" s="77"/>
      <c r="O22" s="74"/>
      <c r="P22" s="77"/>
      <c r="Q22" s="100"/>
    </row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Q4:Q6"/>
    <mergeCell ref="B5:B6"/>
    <mergeCell ref="J5:J6"/>
    <mergeCell ref="M5:M6"/>
    <mergeCell ref="A7:Q7"/>
    <mergeCell ref="P4:P6"/>
    <mergeCell ref="O5:O6"/>
    <mergeCell ref="A4:I4"/>
    <mergeCell ref="J4:L4"/>
    <mergeCell ref="M4:O4"/>
  </mergeCells>
  <pageMargins left="0.25" right="0.25" top="0.75" bottom="0.7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7"/>
  <sheetViews>
    <sheetView tabSelected="1" workbookViewId="0"/>
  </sheetViews>
  <sheetFormatPr defaultColWidth="14.42578125" defaultRowHeight="15" customHeight="1"/>
  <cols>
    <col min="1" max="1" width="6.85546875" customWidth="1"/>
    <col min="2" max="2" width="45.140625" customWidth="1"/>
    <col min="3" max="3" width="17.5703125" customWidth="1"/>
    <col min="4" max="4" width="12.42578125" customWidth="1"/>
    <col min="5" max="5" width="12.7109375" customWidth="1"/>
    <col min="6" max="6" width="11" customWidth="1"/>
    <col min="7" max="9" width="4.7109375" customWidth="1"/>
    <col min="10" max="10" width="21" customWidth="1"/>
    <col min="11" max="11" width="14.140625" customWidth="1"/>
    <col min="12" max="12" width="10.5703125" customWidth="1"/>
    <col min="13" max="13" width="19.5703125" customWidth="1"/>
    <col min="14" max="14" width="14.140625" customWidth="1"/>
    <col min="15" max="15" width="11.5703125" customWidth="1"/>
    <col min="16" max="16" width="27" customWidth="1"/>
    <col min="17" max="17" width="13.42578125" customWidth="1"/>
    <col min="18" max="26" width="8.7109375" customWidth="1"/>
  </cols>
  <sheetData>
    <row r="1" spans="1:17">
      <c r="A1" s="4" t="s">
        <v>169</v>
      </c>
    </row>
    <row r="2" spans="1:17" ht="15.75">
      <c r="A2" s="78" t="s">
        <v>170</v>
      </c>
    </row>
    <row r="4" spans="1:17" ht="15" customHeight="1">
      <c r="A4" s="227" t="s">
        <v>128</v>
      </c>
      <c r="B4" s="211"/>
      <c r="C4" s="211"/>
      <c r="D4" s="211"/>
      <c r="E4" s="211"/>
      <c r="F4" s="211"/>
      <c r="G4" s="211"/>
      <c r="H4" s="211"/>
      <c r="I4" s="212"/>
      <c r="J4" s="228" t="s">
        <v>171</v>
      </c>
      <c r="K4" s="211"/>
      <c r="L4" s="212"/>
      <c r="M4" s="229" t="s">
        <v>130</v>
      </c>
      <c r="N4" s="211"/>
      <c r="O4" s="212"/>
      <c r="P4" s="225" t="s">
        <v>131</v>
      </c>
      <c r="Q4" s="219" t="s">
        <v>132</v>
      </c>
    </row>
    <row r="5" spans="1:17" ht="25.5" customHeight="1">
      <c r="A5" s="79" t="s">
        <v>73</v>
      </c>
      <c r="B5" s="222" t="s">
        <v>74</v>
      </c>
      <c r="C5" s="80" t="s">
        <v>133</v>
      </c>
      <c r="D5" s="81" t="s">
        <v>76</v>
      </c>
      <c r="E5" s="82" t="s">
        <v>77</v>
      </c>
      <c r="F5" s="82" t="s">
        <v>78</v>
      </c>
      <c r="G5" s="83"/>
      <c r="H5" s="84" t="s">
        <v>79</v>
      </c>
      <c r="I5" s="85"/>
      <c r="J5" s="222" t="s">
        <v>134</v>
      </c>
      <c r="K5" s="82" t="s">
        <v>81</v>
      </c>
      <c r="L5" s="81" t="s">
        <v>135</v>
      </c>
      <c r="M5" s="222" t="s">
        <v>134</v>
      </c>
      <c r="N5" s="82" t="s">
        <v>81</v>
      </c>
      <c r="O5" s="226" t="s">
        <v>136</v>
      </c>
      <c r="P5" s="195"/>
      <c r="Q5" s="220"/>
    </row>
    <row r="6" spans="1:17" ht="39" customHeight="1">
      <c r="A6" s="86" t="s">
        <v>87</v>
      </c>
      <c r="B6" s="218"/>
      <c r="C6" s="87" t="s">
        <v>137</v>
      </c>
      <c r="D6" s="88" t="s">
        <v>138</v>
      </c>
      <c r="E6" s="88" t="s">
        <v>88</v>
      </c>
      <c r="F6" s="88" t="s">
        <v>89</v>
      </c>
      <c r="G6" s="88" t="s">
        <v>90</v>
      </c>
      <c r="H6" s="88" t="s">
        <v>91</v>
      </c>
      <c r="I6" s="88" t="s">
        <v>92</v>
      </c>
      <c r="J6" s="218"/>
      <c r="K6" s="89"/>
      <c r="L6" s="90"/>
      <c r="M6" s="218"/>
      <c r="N6" s="91"/>
      <c r="O6" s="218"/>
      <c r="P6" s="218"/>
      <c r="Q6" s="221"/>
    </row>
    <row r="7" spans="1:17">
      <c r="A7" s="230" t="s">
        <v>139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31"/>
    </row>
    <row r="8" spans="1:17" ht="30">
      <c r="A8" s="96">
        <v>1</v>
      </c>
      <c r="B8" s="71" t="s">
        <v>172</v>
      </c>
      <c r="C8" s="14" t="s">
        <v>95</v>
      </c>
      <c r="D8" s="56" t="s">
        <v>107</v>
      </c>
      <c r="E8" s="56" t="s">
        <v>103</v>
      </c>
      <c r="F8" s="56" t="s">
        <v>90</v>
      </c>
      <c r="G8" s="56">
        <v>4</v>
      </c>
      <c r="H8" s="56"/>
      <c r="I8" s="56"/>
      <c r="J8" s="38" t="s">
        <v>173</v>
      </c>
      <c r="K8" s="55" t="s">
        <v>174</v>
      </c>
      <c r="L8" s="14" t="s">
        <v>175</v>
      </c>
      <c r="M8" s="38" t="s">
        <v>176</v>
      </c>
      <c r="N8" s="55" t="s">
        <v>177</v>
      </c>
      <c r="O8" s="14" t="s">
        <v>178</v>
      </c>
      <c r="P8" s="13" t="s">
        <v>179</v>
      </c>
      <c r="Q8" s="97" t="s">
        <v>180</v>
      </c>
    </row>
    <row r="9" spans="1:17">
      <c r="A9" s="96">
        <v>2</v>
      </c>
      <c r="B9" s="55" t="s">
        <v>181</v>
      </c>
      <c r="C9" s="14" t="s">
        <v>95</v>
      </c>
      <c r="D9" s="56" t="s">
        <v>182</v>
      </c>
      <c r="E9" s="56" t="s">
        <v>97</v>
      </c>
      <c r="F9" s="56" t="s">
        <v>91</v>
      </c>
      <c r="G9" s="56"/>
      <c r="H9" s="56">
        <v>3</v>
      </c>
      <c r="I9" s="56"/>
      <c r="J9" s="38" t="s">
        <v>183</v>
      </c>
      <c r="K9" s="55" t="s">
        <v>184</v>
      </c>
      <c r="L9" s="14" t="s">
        <v>90</v>
      </c>
      <c r="M9" s="38" t="s">
        <v>51</v>
      </c>
      <c r="N9" s="55" t="s">
        <v>184</v>
      </c>
      <c r="O9" s="14" t="s">
        <v>144</v>
      </c>
      <c r="P9" s="13" t="s">
        <v>185</v>
      </c>
      <c r="Q9" s="97" t="s">
        <v>146</v>
      </c>
    </row>
    <row r="10" spans="1:17">
      <c r="A10" s="96">
        <v>3</v>
      </c>
      <c r="B10" s="55" t="s">
        <v>114</v>
      </c>
      <c r="C10" s="14" t="s">
        <v>95</v>
      </c>
      <c r="D10" s="56" t="s">
        <v>96</v>
      </c>
      <c r="E10" s="56" t="s">
        <v>97</v>
      </c>
      <c r="F10" s="56" t="s">
        <v>91</v>
      </c>
      <c r="G10" s="56"/>
      <c r="H10" s="56">
        <v>2</v>
      </c>
      <c r="I10" s="56"/>
      <c r="J10" s="38" t="s">
        <v>183</v>
      </c>
      <c r="K10" s="55" t="s">
        <v>184</v>
      </c>
      <c r="L10" s="14" t="s">
        <v>90</v>
      </c>
      <c r="M10" s="38" t="s">
        <v>52</v>
      </c>
      <c r="N10" s="55" t="s">
        <v>184</v>
      </c>
      <c r="O10" s="14" t="s">
        <v>144</v>
      </c>
      <c r="P10" s="13" t="s">
        <v>185</v>
      </c>
      <c r="Q10" s="97" t="s">
        <v>146</v>
      </c>
    </row>
    <row r="11" spans="1:17">
      <c r="A11" s="96">
        <v>4</v>
      </c>
      <c r="B11" s="55" t="s">
        <v>115</v>
      </c>
      <c r="C11" s="14" t="s">
        <v>95</v>
      </c>
      <c r="D11" s="56" t="s">
        <v>96</v>
      </c>
      <c r="E11" s="56" t="s">
        <v>97</v>
      </c>
      <c r="F11" s="56" t="s">
        <v>91</v>
      </c>
      <c r="G11" s="56"/>
      <c r="H11" s="56">
        <v>2</v>
      </c>
      <c r="I11" s="56"/>
      <c r="J11" s="38" t="s">
        <v>183</v>
      </c>
      <c r="K11" s="55" t="s">
        <v>184</v>
      </c>
      <c r="L11" s="14" t="s">
        <v>90</v>
      </c>
      <c r="M11" s="38" t="s">
        <v>152</v>
      </c>
      <c r="N11" s="55" t="s">
        <v>184</v>
      </c>
      <c r="O11" s="14" t="s">
        <v>144</v>
      </c>
      <c r="P11" s="13" t="s">
        <v>185</v>
      </c>
      <c r="Q11" s="97" t="s">
        <v>146</v>
      </c>
    </row>
    <row r="12" spans="1:17" ht="30">
      <c r="A12" s="96">
        <v>5</v>
      </c>
      <c r="B12" s="55" t="s">
        <v>186</v>
      </c>
      <c r="C12" s="14" t="s">
        <v>95</v>
      </c>
      <c r="D12" s="56" t="s">
        <v>105</v>
      </c>
      <c r="E12" s="56" t="s">
        <v>97</v>
      </c>
      <c r="F12" s="56" t="s">
        <v>90</v>
      </c>
      <c r="G12" s="101">
        <v>1</v>
      </c>
      <c r="H12" s="56"/>
      <c r="I12" s="56"/>
      <c r="J12" s="38" t="s">
        <v>38</v>
      </c>
      <c r="K12" s="55" t="s">
        <v>174</v>
      </c>
      <c r="L12" s="14" t="s">
        <v>90</v>
      </c>
      <c r="M12" s="38" t="s">
        <v>187</v>
      </c>
      <c r="N12" s="55" t="s">
        <v>98</v>
      </c>
      <c r="O12" s="14" t="s">
        <v>188</v>
      </c>
      <c r="P12" s="13" t="s">
        <v>189</v>
      </c>
      <c r="Q12" s="97" t="s">
        <v>180</v>
      </c>
    </row>
    <row r="13" spans="1:17" ht="30">
      <c r="A13" s="96">
        <v>6</v>
      </c>
      <c r="B13" s="55" t="s">
        <v>186</v>
      </c>
      <c r="C13" s="14" t="s">
        <v>95</v>
      </c>
      <c r="D13" s="56" t="s">
        <v>105</v>
      </c>
      <c r="E13" s="56" t="s">
        <v>97</v>
      </c>
      <c r="F13" s="56" t="s">
        <v>90</v>
      </c>
      <c r="G13" s="101">
        <v>1</v>
      </c>
      <c r="H13" s="56"/>
      <c r="I13" s="56"/>
      <c r="J13" s="38" t="s">
        <v>38</v>
      </c>
      <c r="K13" s="55" t="s">
        <v>174</v>
      </c>
      <c r="L13" s="14" t="s">
        <v>90</v>
      </c>
      <c r="M13" s="38" t="s">
        <v>190</v>
      </c>
      <c r="N13" s="55" t="s">
        <v>98</v>
      </c>
      <c r="O13" s="14" t="s">
        <v>188</v>
      </c>
      <c r="P13" s="13" t="s">
        <v>189</v>
      </c>
      <c r="Q13" s="97" t="s">
        <v>180</v>
      </c>
    </row>
    <row r="14" spans="1:17">
      <c r="A14" s="96">
        <v>7</v>
      </c>
      <c r="B14" s="137" t="s">
        <v>191</v>
      </c>
      <c r="C14" s="124" t="s">
        <v>95</v>
      </c>
      <c r="D14" s="124" t="s">
        <v>105</v>
      </c>
      <c r="E14" s="124" t="s">
        <v>103</v>
      </c>
      <c r="F14" s="124" t="s">
        <v>90</v>
      </c>
      <c r="G14" s="124">
        <v>1</v>
      </c>
      <c r="H14" s="124"/>
      <c r="I14" s="124"/>
      <c r="J14" s="137" t="s">
        <v>38</v>
      </c>
      <c r="K14" s="137" t="s">
        <v>174</v>
      </c>
      <c r="L14" s="124" t="s">
        <v>90</v>
      </c>
      <c r="M14" s="137" t="s">
        <v>192</v>
      </c>
      <c r="N14" s="137" t="s">
        <v>108</v>
      </c>
      <c r="O14" s="14" t="s">
        <v>193</v>
      </c>
      <c r="P14" s="13" t="s">
        <v>189</v>
      </c>
      <c r="Q14" s="102" t="s">
        <v>146</v>
      </c>
    </row>
    <row r="15" spans="1:17">
      <c r="A15" s="96">
        <v>8</v>
      </c>
      <c r="B15" s="13" t="s">
        <v>191</v>
      </c>
      <c r="C15" s="14" t="s">
        <v>95</v>
      </c>
      <c r="D15" s="14" t="s">
        <v>105</v>
      </c>
      <c r="E15" s="14" t="s">
        <v>103</v>
      </c>
      <c r="F15" s="14" t="s">
        <v>90</v>
      </c>
      <c r="G15" s="14">
        <v>1</v>
      </c>
      <c r="H15" s="14"/>
      <c r="I15" s="14"/>
      <c r="J15" s="13" t="s">
        <v>38</v>
      </c>
      <c r="K15" s="13" t="s">
        <v>174</v>
      </c>
      <c r="L15" s="14" t="s">
        <v>90</v>
      </c>
      <c r="M15" s="13" t="s">
        <v>194</v>
      </c>
      <c r="N15" s="13" t="s">
        <v>98</v>
      </c>
      <c r="O15" s="14" t="s">
        <v>188</v>
      </c>
      <c r="P15" s="13" t="s">
        <v>189</v>
      </c>
      <c r="Q15" s="97" t="s">
        <v>180</v>
      </c>
    </row>
    <row r="16" spans="1:17">
      <c r="A16" s="96">
        <v>9</v>
      </c>
      <c r="B16" s="13" t="s">
        <v>195</v>
      </c>
      <c r="C16" s="54" t="s">
        <v>95</v>
      </c>
      <c r="D16" s="14" t="s">
        <v>105</v>
      </c>
      <c r="E16" s="14" t="s">
        <v>103</v>
      </c>
      <c r="F16" s="14" t="s">
        <v>90</v>
      </c>
      <c r="G16" s="14">
        <v>1</v>
      </c>
      <c r="H16" s="14"/>
      <c r="I16" s="14"/>
      <c r="J16" s="13" t="s">
        <v>29</v>
      </c>
      <c r="K16" s="13" t="s">
        <v>174</v>
      </c>
      <c r="L16" s="14" t="s">
        <v>90</v>
      </c>
      <c r="M16" s="13" t="s">
        <v>190</v>
      </c>
      <c r="N16" s="13" t="s">
        <v>98</v>
      </c>
      <c r="O16" s="14" t="s">
        <v>188</v>
      </c>
      <c r="P16" s="13" t="s">
        <v>189</v>
      </c>
      <c r="Q16" s="97" t="s">
        <v>180</v>
      </c>
    </row>
    <row r="17" spans="1:17" ht="15.75" customHeight="1">
      <c r="A17" s="96">
        <v>10</v>
      </c>
      <c r="B17" s="139" t="s">
        <v>124</v>
      </c>
      <c r="C17" s="140" t="s">
        <v>95</v>
      </c>
      <c r="D17" s="141" t="s">
        <v>105</v>
      </c>
      <c r="E17" s="141" t="s">
        <v>103</v>
      </c>
      <c r="F17" s="141" t="s">
        <v>90</v>
      </c>
      <c r="G17" s="141">
        <v>2</v>
      </c>
      <c r="H17" s="141"/>
      <c r="I17" s="141"/>
      <c r="J17" s="13" t="s">
        <v>29</v>
      </c>
      <c r="K17" s="13" t="s">
        <v>174</v>
      </c>
      <c r="L17" s="14" t="s">
        <v>90</v>
      </c>
      <c r="M17" s="139" t="s">
        <v>196</v>
      </c>
      <c r="N17" s="139" t="s">
        <v>108</v>
      </c>
      <c r="O17" s="141" t="s">
        <v>197</v>
      </c>
      <c r="P17" s="13" t="s">
        <v>189</v>
      </c>
      <c r="Q17" s="142" t="s">
        <v>180</v>
      </c>
    </row>
    <row r="18" spans="1:17" ht="15.75" customHeight="1">
      <c r="A18" s="98">
        <v>11</v>
      </c>
      <c r="B18" s="77" t="s">
        <v>198</v>
      </c>
      <c r="C18" s="99" t="s">
        <v>95</v>
      </c>
      <c r="D18" s="74" t="s">
        <v>105</v>
      </c>
      <c r="E18" s="74" t="s">
        <v>103</v>
      </c>
      <c r="F18" s="74" t="s">
        <v>90</v>
      </c>
      <c r="G18" s="74">
        <v>1</v>
      </c>
      <c r="H18" s="74"/>
      <c r="I18" s="74"/>
      <c r="J18" s="77" t="s">
        <v>29</v>
      </c>
      <c r="K18" s="77" t="s">
        <v>174</v>
      </c>
      <c r="L18" s="74" t="s">
        <v>90</v>
      </c>
      <c r="M18" s="77" t="s">
        <v>199</v>
      </c>
      <c r="N18" s="77" t="s">
        <v>98</v>
      </c>
      <c r="O18" s="74" t="s">
        <v>188</v>
      </c>
      <c r="P18" s="77" t="s">
        <v>189</v>
      </c>
      <c r="Q18" s="100" t="s">
        <v>180</v>
      </c>
    </row>
    <row r="19" spans="1:17" ht="15.75" customHeight="1"/>
    <row r="20" spans="1:17" ht="15.75" customHeight="1"/>
    <row r="21" spans="1:17" ht="15.75" customHeight="1"/>
    <row r="22" spans="1:17" ht="15.75" customHeight="1"/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0">
    <mergeCell ref="Q4:Q6"/>
    <mergeCell ref="B5:B6"/>
    <mergeCell ref="J5:J6"/>
    <mergeCell ref="M5:M6"/>
    <mergeCell ref="A7:Q7"/>
    <mergeCell ref="P4:P6"/>
    <mergeCell ref="O5:O6"/>
    <mergeCell ref="A4:I4"/>
    <mergeCell ref="J4:L4"/>
    <mergeCell ref="M4:O4"/>
  </mergeCells>
  <pageMargins left="0.25" right="0.25" top="0.75" bottom="0.7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workbookViewId="0"/>
  </sheetViews>
  <sheetFormatPr defaultColWidth="14.42578125" defaultRowHeight="15" customHeight="1"/>
  <cols>
    <col min="1" max="1" width="7.85546875" customWidth="1"/>
    <col min="2" max="2" width="45.140625" customWidth="1"/>
    <col min="3" max="3" width="19.85546875" customWidth="1"/>
    <col min="4" max="6" width="13.7109375" customWidth="1"/>
    <col min="7" max="9" width="4.7109375" customWidth="1"/>
    <col min="10" max="10" width="21" customWidth="1"/>
    <col min="11" max="12" width="14.140625" customWidth="1"/>
    <col min="13" max="13" width="19.5703125" customWidth="1"/>
    <col min="14" max="15" width="14.140625" customWidth="1"/>
    <col min="16" max="16" width="23.85546875" customWidth="1"/>
    <col min="17" max="17" width="14.42578125" customWidth="1"/>
    <col min="18" max="26" width="8.7109375" customWidth="1"/>
  </cols>
  <sheetData>
    <row r="1" spans="1:17">
      <c r="A1" s="4" t="s">
        <v>126</v>
      </c>
    </row>
    <row r="2" spans="1:17" ht="15.75">
      <c r="A2" s="78" t="s">
        <v>165</v>
      </c>
    </row>
    <row r="4" spans="1:17" ht="15" customHeight="1">
      <c r="A4" s="227" t="s">
        <v>128</v>
      </c>
      <c r="B4" s="211"/>
      <c r="C4" s="211"/>
      <c r="D4" s="211"/>
      <c r="E4" s="211"/>
      <c r="F4" s="211"/>
      <c r="G4" s="211"/>
      <c r="H4" s="211"/>
      <c r="I4" s="212"/>
      <c r="J4" s="228" t="s">
        <v>129</v>
      </c>
      <c r="K4" s="211"/>
      <c r="L4" s="212"/>
      <c r="M4" s="229" t="s">
        <v>130</v>
      </c>
      <c r="N4" s="211"/>
      <c r="O4" s="212"/>
      <c r="P4" s="225" t="s">
        <v>131</v>
      </c>
      <c r="Q4" s="219" t="s">
        <v>132</v>
      </c>
    </row>
    <row r="5" spans="1:17" ht="25.5" customHeight="1">
      <c r="A5" s="79" t="s">
        <v>73</v>
      </c>
      <c r="B5" s="222" t="s">
        <v>74</v>
      </c>
      <c r="C5" s="80" t="s">
        <v>133</v>
      </c>
      <c r="D5" s="81" t="s">
        <v>76</v>
      </c>
      <c r="E5" s="82" t="s">
        <v>77</v>
      </c>
      <c r="F5" s="82" t="s">
        <v>78</v>
      </c>
      <c r="G5" s="83"/>
      <c r="H5" s="84" t="s">
        <v>79</v>
      </c>
      <c r="I5" s="85"/>
      <c r="J5" s="222" t="s">
        <v>134</v>
      </c>
      <c r="K5" s="82" t="s">
        <v>81</v>
      </c>
      <c r="L5" s="81" t="s">
        <v>135</v>
      </c>
      <c r="M5" s="222" t="s">
        <v>134</v>
      </c>
      <c r="N5" s="82" t="s">
        <v>81</v>
      </c>
      <c r="O5" s="226" t="s">
        <v>136</v>
      </c>
      <c r="P5" s="195"/>
      <c r="Q5" s="220"/>
    </row>
    <row r="6" spans="1:17" ht="39" customHeight="1">
      <c r="A6" s="86" t="s">
        <v>87</v>
      </c>
      <c r="B6" s="218"/>
      <c r="C6" s="87" t="s">
        <v>137</v>
      </c>
      <c r="D6" s="88" t="s">
        <v>138</v>
      </c>
      <c r="E6" s="88" t="s">
        <v>88</v>
      </c>
      <c r="F6" s="88" t="s">
        <v>89</v>
      </c>
      <c r="G6" s="88" t="s">
        <v>90</v>
      </c>
      <c r="H6" s="88" t="s">
        <v>91</v>
      </c>
      <c r="I6" s="88" t="s">
        <v>92</v>
      </c>
      <c r="J6" s="218"/>
      <c r="K6" s="89"/>
      <c r="L6" s="90"/>
      <c r="M6" s="218"/>
      <c r="N6" s="91"/>
      <c r="O6" s="218"/>
      <c r="P6" s="218"/>
      <c r="Q6" s="221"/>
    </row>
    <row r="7" spans="1:17">
      <c r="A7" s="223" t="s">
        <v>139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05"/>
    </row>
    <row r="8" spans="1:17">
      <c r="A8" s="103">
        <v>1</v>
      </c>
      <c r="B8" s="13" t="s">
        <v>166</v>
      </c>
      <c r="C8" s="14" t="s">
        <v>95</v>
      </c>
      <c r="D8" s="14">
        <v>3</v>
      </c>
      <c r="E8" s="56" t="s">
        <v>97</v>
      </c>
      <c r="F8" s="14" t="s">
        <v>90</v>
      </c>
      <c r="G8" s="14">
        <v>4</v>
      </c>
      <c r="H8" s="14" t="s">
        <v>72</v>
      </c>
      <c r="I8" s="14"/>
      <c r="J8" s="13" t="s">
        <v>68</v>
      </c>
      <c r="K8" s="13"/>
      <c r="L8" s="14"/>
      <c r="M8" s="13" t="s">
        <v>30</v>
      </c>
      <c r="N8" s="13" t="s">
        <v>167</v>
      </c>
      <c r="O8" s="14" t="s">
        <v>144</v>
      </c>
      <c r="P8" s="13" t="s">
        <v>168</v>
      </c>
      <c r="Q8" s="14" t="s">
        <v>146</v>
      </c>
    </row>
    <row r="9" spans="1:17">
      <c r="A9" s="103">
        <v>2</v>
      </c>
      <c r="B9" s="55" t="s">
        <v>200</v>
      </c>
      <c r="C9" s="14" t="s">
        <v>95</v>
      </c>
      <c r="D9" s="56">
        <v>2</v>
      </c>
      <c r="E9" s="56" t="s">
        <v>97</v>
      </c>
      <c r="F9" s="56" t="s">
        <v>91</v>
      </c>
      <c r="G9" s="56"/>
      <c r="H9" s="56">
        <v>2</v>
      </c>
      <c r="I9" s="56"/>
      <c r="J9" s="38" t="s">
        <v>141</v>
      </c>
      <c r="K9" s="55" t="s">
        <v>142</v>
      </c>
      <c r="L9" s="14"/>
      <c r="M9" s="38" t="s">
        <v>152</v>
      </c>
      <c r="N9" s="55" t="s">
        <v>142</v>
      </c>
      <c r="O9" s="14" t="s">
        <v>144</v>
      </c>
      <c r="P9" s="13" t="s">
        <v>201</v>
      </c>
      <c r="Q9" s="14" t="s">
        <v>146</v>
      </c>
    </row>
    <row r="10" spans="1:17">
      <c r="A10" s="103">
        <v>3</v>
      </c>
      <c r="B10" s="55" t="s">
        <v>202</v>
      </c>
      <c r="C10" s="14" t="s">
        <v>95</v>
      </c>
      <c r="D10" s="56">
        <v>3</v>
      </c>
      <c r="E10" s="56" t="s">
        <v>97</v>
      </c>
      <c r="F10" s="56" t="s">
        <v>91</v>
      </c>
      <c r="G10" s="56"/>
      <c r="H10" s="56">
        <v>2</v>
      </c>
      <c r="I10" s="56"/>
      <c r="J10" s="38" t="s">
        <v>203</v>
      </c>
      <c r="K10" s="55" t="s">
        <v>184</v>
      </c>
      <c r="L10" s="14"/>
      <c r="M10" s="38" t="s">
        <v>48</v>
      </c>
      <c r="N10" s="55" t="s">
        <v>142</v>
      </c>
      <c r="O10" s="14" t="s">
        <v>144</v>
      </c>
      <c r="P10" s="13" t="s">
        <v>204</v>
      </c>
      <c r="Q10" s="14" t="s">
        <v>146</v>
      </c>
    </row>
    <row r="11" spans="1:17">
      <c r="A11" s="103">
        <v>4</v>
      </c>
      <c r="B11" s="55" t="s">
        <v>94</v>
      </c>
      <c r="C11" s="14" t="s">
        <v>95</v>
      </c>
      <c r="D11" s="56">
        <v>4</v>
      </c>
      <c r="E11" s="56" t="s">
        <v>97</v>
      </c>
      <c r="F11" s="56" t="s">
        <v>91</v>
      </c>
      <c r="G11" s="56"/>
      <c r="H11" s="56">
        <v>2</v>
      </c>
      <c r="I11" s="56"/>
      <c r="J11" s="38" t="s">
        <v>141</v>
      </c>
      <c r="K11" s="55" t="s">
        <v>142</v>
      </c>
      <c r="L11" s="14"/>
      <c r="M11" s="38" t="s">
        <v>51</v>
      </c>
      <c r="N11" s="55" t="s">
        <v>184</v>
      </c>
      <c r="O11" s="14" t="s">
        <v>144</v>
      </c>
      <c r="P11" s="13" t="s">
        <v>201</v>
      </c>
      <c r="Q11" s="14" t="s">
        <v>146</v>
      </c>
    </row>
    <row r="12" spans="1:17">
      <c r="A12" s="103">
        <v>5</v>
      </c>
      <c r="B12" s="55" t="s">
        <v>205</v>
      </c>
      <c r="C12" s="14" t="s">
        <v>95</v>
      </c>
      <c r="D12" s="56">
        <v>4</v>
      </c>
      <c r="E12" s="56" t="s">
        <v>97</v>
      </c>
      <c r="F12" s="56" t="s">
        <v>91</v>
      </c>
      <c r="G12" s="56"/>
      <c r="H12" s="56">
        <v>2</v>
      </c>
      <c r="I12" s="56"/>
      <c r="J12" s="38" t="s">
        <v>141</v>
      </c>
      <c r="K12" s="55" t="s">
        <v>142</v>
      </c>
      <c r="L12" s="14"/>
      <c r="M12" s="38" t="s">
        <v>152</v>
      </c>
      <c r="N12" s="55" t="s">
        <v>142</v>
      </c>
      <c r="O12" s="14" t="s">
        <v>144</v>
      </c>
      <c r="P12" s="13" t="s">
        <v>201</v>
      </c>
      <c r="Q12" s="14" t="s">
        <v>146</v>
      </c>
    </row>
    <row r="13" spans="1:17">
      <c r="A13" s="103">
        <v>6</v>
      </c>
      <c r="B13" s="55" t="s">
        <v>206</v>
      </c>
      <c r="C13" s="14" t="s">
        <v>95</v>
      </c>
      <c r="D13" s="56">
        <v>1</v>
      </c>
      <c r="E13" s="56" t="s">
        <v>103</v>
      </c>
      <c r="F13" s="56" t="s">
        <v>91</v>
      </c>
      <c r="G13" s="56"/>
      <c r="H13" s="56">
        <v>2</v>
      </c>
      <c r="I13" s="56"/>
      <c r="J13" s="38" t="s">
        <v>141</v>
      </c>
      <c r="K13" s="55" t="s">
        <v>184</v>
      </c>
      <c r="L13" s="14"/>
      <c r="M13" s="38" t="s">
        <v>52</v>
      </c>
      <c r="N13" s="55" t="s">
        <v>184</v>
      </c>
      <c r="O13" s="14" t="s">
        <v>144</v>
      </c>
      <c r="P13" s="13" t="s">
        <v>201</v>
      </c>
      <c r="Q13" s="14" t="s">
        <v>146</v>
      </c>
    </row>
    <row r="14" spans="1:17">
      <c r="A14" s="103">
        <v>7</v>
      </c>
      <c r="B14" s="55" t="s">
        <v>117</v>
      </c>
      <c r="C14" s="14" t="s">
        <v>95</v>
      </c>
      <c r="D14" s="56">
        <v>1</v>
      </c>
      <c r="E14" s="56" t="s">
        <v>103</v>
      </c>
      <c r="F14" s="56" t="s">
        <v>91</v>
      </c>
      <c r="G14" s="56"/>
      <c r="H14" s="56">
        <v>3</v>
      </c>
      <c r="I14" s="56"/>
      <c r="J14" s="38" t="s">
        <v>203</v>
      </c>
      <c r="K14" s="55" t="s">
        <v>184</v>
      </c>
      <c r="L14" s="14"/>
      <c r="M14" s="38" t="s">
        <v>143</v>
      </c>
      <c r="N14" s="55" t="s">
        <v>184</v>
      </c>
      <c r="O14" s="14" t="s">
        <v>144</v>
      </c>
      <c r="P14" s="13" t="s">
        <v>204</v>
      </c>
      <c r="Q14" s="14" t="s">
        <v>146</v>
      </c>
    </row>
    <row r="15" spans="1:17">
      <c r="A15" s="103">
        <v>8</v>
      </c>
      <c r="B15" s="55" t="s">
        <v>101</v>
      </c>
      <c r="C15" s="14" t="s">
        <v>95</v>
      </c>
      <c r="D15" s="59">
        <v>3</v>
      </c>
      <c r="E15" s="56" t="s">
        <v>103</v>
      </c>
      <c r="F15" s="59" t="s">
        <v>91</v>
      </c>
      <c r="G15" s="59"/>
      <c r="H15" s="59">
        <v>2</v>
      </c>
      <c r="I15" s="59"/>
      <c r="J15" s="38" t="s">
        <v>141</v>
      </c>
      <c r="K15" s="55" t="s">
        <v>142</v>
      </c>
      <c r="L15" s="14"/>
      <c r="M15" s="38" t="s">
        <v>143</v>
      </c>
      <c r="N15" s="55" t="s">
        <v>142</v>
      </c>
      <c r="O15" s="14" t="s">
        <v>144</v>
      </c>
      <c r="P15" s="13" t="s">
        <v>201</v>
      </c>
      <c r="Q15" s="14" t="s">
        <v>146</v>
      </c>
    </row>
    <row r="16" spans="1:17">
      <c r="A16" s="103">
        <v>9</v>
      </c>
      <c r="B16" s="55" t="s">
        <v>118</v>
      </c>
      <c r="C16" s="14" t="s">
        <v>95</v>
      </c>
      <c r="D16" s="56">
        <v>3</v>
      </c>
      <c r="E16" s="56" t="s">
        <v>103</v>
      </c>
      <c r="F16" s="56" t="s">
        <v>91</v>
      </c>
      <c r="G16" s="56"/>
      <c r="H16" s="56">
        <v>2</v>
      </c>
      <c r="I16" s="56"/>
      <c r="J16" s="38" t="s">
        <v>141</v>
      </c>
      <c r="K16" s="55" t="s">
        <v>142</v>
      </c>
      <c r="L16" s="14"/>
      <c r="M16" s="38" t="s">
        <v>152</v>
      </c>
      <c r="N16" s="55" t="s">
        <v>142</v>
      </c>
      <c r="O16" s="14" t="s">
        <v>144</v>
      </c>
      <c r="P16" s="13" t="s">
        <v>201</v>
      </c>
      <c r="Q16" s="14" t="s">
        <v>146</v>
      </c>
    </row>
    <row r="17" spans="1:17">
      <c r="A17" s="103">
        <v>10</v>
      </c>
      <c r="B17" s="55" t="s">
        <v>114</v>
      </c>
      <c r="C17" s="14" t="s">
        <v>95</v>
      </c>
      <c r="D17" s="56">
        <v>4</v>
      </c>
      <c r="E17" s="56" t="s">
        <v>97</v>
      </c>
      <c r="F17" s="56" t="s">
        <v>91</v>
      </c>
      <c r="G17" s="56"/>
      <c r="H17" s="56">
        <v>2</v>
      </c>
      <c r="I17" s="56"/>
      <c r="J17" s="38" t="s">
        <v>203</v>
      </c>
      <c r="K17" s="55" t="s">
        <v>142</v>
      </c>
      <c r="L17" s="14"/>
      <c r="M17" s="38" t="s">
        <v>143</v>
      </c>
      <c r="N17" s="55" t="s">
        <v>142</v>
      </c>
      <c r="O17" s="14" t="s">
        <v>144</v>
      </c>
      <c r="P17" s="13" t="s">
        <v>204</v>
      </c>
      <c r="Q17" s="14" t="s">
        <v>146</v>
      </c>
    </row>
    <row r="18" spans="1:17">
      <c r="A18" s="103">
        <v>11</v>
      </c>
      <c r="B18" s="55" t="s">
        <v>115</v>
      </c>
      <c r="C18" s="14" t="s">
        <v>95</v>
      </c>
      <c r="D18" s="56" t="s">
        <v>96</v>
      </c>
      <c r="E18" s="56" t="s">
        <v>97</v>
      </c>
      <c r="F18" s="56" t="s">
        <v>91</v>
      </c>
      <c r="G18" s="56"/>
      <c r="H18" s="56">
        <v>2</v>
      </c>
      <c r="I18" s="56"/>
      <c r="J18" s="38" t="s">
        <v>203</v>
      </c>
      <c r="K18" s="55" t="s">
        <v>142</v>
      </c>
      <c r="L18" s="14"/>
      <c r="M18" s="38" t="s">
        <v>143</v>
      </c>
      <c r="N18" s="55" t="s">
        <v>142</v>
      </c>
      <c r="O18" s="14" t="s">
        <v>144</v>
      </c>
      <c r="P18" s="13" t="s">
        <v>204</v>
      </c>
      <c r="Q18" s="14" t="s">
        <v>146</v>
      </c>
    </row>
    <row r="19" spans="1:17">
      <c r="A19" s="104"/>
      <c r="B19" s="137"/>
      <c r="C19" s="124"/>
      <c r="D19" s="124"/>
      <c r="E19" s="124"/>
      <c r="F19" s="124"/>
      <c r="G19" s="124"/>
      <c r="H19" s="124"/>
      <c r="I19" s="124"/>
      <c r="J19" s="137"/>
      <c r="K19" s="137"/>
      <c r="L19" s="124"/>
      <c r="M19" s="137"/>
      <c r="N19" s="137"/>
      <c r="O19" s="124"/>
      <c r="P19" s="137"/>
      <c r="Q19" s="102"/>
    </row>
    <row r="20" spans="1:17">
      <c r="A20" s="96"/>
      <c r="B20" s="13"/>
      <c r="C20" s="14"/>
      <c r="D20" s="14"/>
      <c r="E20" s="14"/>
      <c r="F20" s="14"/>
      <c r="G20" s="14"/>
      <c r="H20" s="14"/>
      <c r="I20" s="14"/>
      <c r="J20" s="13"/>
      <c r="K20" s="13"/>
      <c r="L20" s="14"/>
      <c r="M20" s="13"/>
      <c r="N20" s="13"/>
      <c r="O20" s="14"/>
      <c r="P20" s="13"/>
      <c r="Q20" s="97"/>
    </row>
    <row r="21" spans="1:17" ht="15.75" customHeight="1">
      <c r="A21" s="96"/>
      <c r="B21" s="13"/>
      <c r="C21" s="54"/>
      <c r="D21" s="14"/>
      <c r="E21" s="14"/>
      <c r="F21" s="14"/>
      <c r="G21" s="14"/>
      <c r="H21" s="14"/>
      <c r="I21" s="14"/>
      <c r="J21" s="13"/>
      <c r="K21" s="13"/>
      <c r="L21" s="14"/>
      <c r="M21" s="13"/>
      <c r="N21" s="13"/>
      <c r="O21" s="14"/>
      <c r="P21" s="13"/>
      <c r="Q21" s="97"/>
    </row>
    <row r="22" spans="1:17" ht="15.75" customHeight="1">
      <c r="A22" s="98"/>
      <c r="B22" s="77"/>
      <c r="C22" s="99"/>
      <c r="D22" s="74"/>
      <c r="E22" s="74"/>
      <c r="F22" s="74"/>
      <c r="G22" s="74"/>
      <c r="H22" s="74"/>
      <c r="I22" s="74"/>
      <c r="J22" s="77"/>
      <c r="K22" s="77"/>
      <c r="L22" s="74"/>
      <c r="M22" s="77"/>
      <c r="N22" s="77"/>
      <c r="O22" s="74"/>
      <c r="P22" s="77"/>
      <c r="Q22" s="100"/>
    </row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Q4:Q6"/>
    <mergeCell ref="B5:B6"/>
    <mergeCell ref="J5:J6"/>
    <mergeCell ref="M5:M6"/>
    <mergeCell ref="A7:Q7"/>
    <mergeCell ref="P4:P6"/>
    <mergeCell ref="O5:O6"/>
    <mergeCell ref="A4:I4"/>
    <mergeCell ref="J4:L4"/>
    <mergeCell ref="M4:O4"/>
  </mergeCells>
  <pageMargins left="0.25" right="0.25" top="0.75" bottom="0.75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workbookViewId="0"/>
  </sheetViews>
  <sheetFormatPr defaultColWidth="14.42578125" defaultRowHeight="15" customHeight="1"/>
  <cols>
    <col min="1" max="1" width="7.85546875" customWidth="1"/>
    <col min="2" max="2" width="45.140625" customWidth="1"/>
    <col min="3" max="3" width="19.85546875" customWidth="1"/>
    <col min="4" max="6" width="13.7109375" customWidth="1"/>
    <col min="7" max="9" width="4.7109375" customWidth="1"/>
    <col min="10" max="10" width="21" customWidth="1"/>
    <col min="11" max="12" width="14.140625" customWidth="1"/>
    <col min="13" max="13" width="19.5703125" customWidth="1"/>
    <col min="14" max="15" width="14.140625" customWidth="1"/>
    <col min="16" max="16" width="23.85546875" customWidth="1"/>
    <col min="17" max="17" width="14.42578125" customWidth="1"/>
    <col min="18" max="26" width="8.7109375" customWidth="1"/>
  </cols>
  <sheetData>
    <row r="1" spans="1:17">
      <c r="A1" s="4" t="s">
        <v>207</v>
      </c>
    </row>
    <row r="2" spans="1:17" ht="15.75">
      <c r="A2" s="78" t="s">
        <v>208</v>
      </c>
    </row>
    <row r="4" spans="1:17" ht="15" customHeight="1">
      <c r="A4" s="227" t="s">
        <v>209</v>
      </c>
      <c r="B4" s="211"/>
      <c r="C4" s="211"/>
      <c r="D4" s="211"/>
      <c r="E4" s="211"/>
      <c r="F4" s="211"/>
      <c r="G4" s="211"/>
      <c r="H4" s="211"/>
      <c r="I4" s="212"/>
      <c r="J4" s="228" t="s">
        <v>171</v>
      </c>
      <c r="K4" s="211"/>
      <c r="L4" s="212"/>
      <c r="M4" s="229" t="s">
        <v>130</v>
      </c>
      <c r="N4" s="211"/>
      <c r="O4" s="212"/>
      <c r="P4" s="225" t="s">
        <v>131</v>
      </c>
      <c r="Q4" s="219" t="s">
        <v>132</v>
      </c>
    </row>
    <row r="5" spans="1:17" ht="25.5" customHeight="1">
      <c r="A5" s="79" t="s">
        <v>73</v>
      </c>
      <c r="B5" s="222" t="s">
        <v>74</v>
      </c>
      <c r="C5" s="80" t="s">
        <v>133</v>
      </c>
      <c r="D5" s="81" t="s">
        <v>76</v>
      </c>
      <c r="E5" s="82" t="s">
        <v>77</v>
      </c>
      <c r="F5" s="82" t="s">
        <v>78</v>
      </c>
      <c r="G5" s="83"/>
      <c r="H5" s="84" t="s">
        <v>79</v>
      </c>
      <c r="I5" s="85"/>
      <c r="J5" s="222" t="s">
        <v>134</v>
      </c>
      <c r="K5" s="82" t="s">
        <v>81</v>
      </c>
      <c r="L5" s="81" t="s">
        <v>135</v>
      </c>
      <c r="M5" s="222" t="s">
        <v>134</v>
      </c>
      <c r="N5" s="82" t="s">
        <v>81</v>
      </c>
      <c r="O5" s="226" t="s">
        <v>136</v>
      </c>
      <c r="P5" s="195"/>
      <c r="Q5" s="220"/>
    </row>
    <row r="6" spans="1:17" ht="39" customHeight="1">
      <c r="A6" s="86" t="s">
        <v>87</v>
      </c>
      <c r="B6" s="218"/>
      <c r="C6" s="87" t="s">
        <v>137</v>
      </c>
      <c r="D6" s="88" t="s">
        <v>138</v>
      </c>
      <c r="E6" s="88" t="s">
        <v>88</v>
      </c>
      <c r="F6" s="88" t="s">
        <v>89</v>
      </c>
      <c r="G6" s="88" t="s">
        <v>90</v>
      </c>
      <c r="H6" s="88" t="s">
        <v>91</v>
      </c>
      <c r="I6" s="88" t="s">
        <v>92</v>
      </c>
      <c r="J6" s="218"/>
      <c r="K6" s="89"/>
      <c r="L6" s="90"/>
      <c r="M6" s="218"/>
      <c r="N6" s="91"/>
      <c r="O6" s="218"/>
      <c r="P6" s="218"/>
      <c r="Q6" s="221"/>
    </row>
    <row r="7" spans="1:17">
      <c r="A7" s="223" t="s">
        <v>139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05"/>
    </row>
    <row r="8" spans="1:17">
      <c r="A8" s="92">
        <v>1</v>
      </c>
      <c r="B8" s="105" t="s">
        <v>210</v>
      </c>
      <c r="C8" s="94" t="s">
        <v>95</v>
      </c>
      <c r="D8" s="106" t="s">
        <v>96</v>
      </c>
      <c r="E8" s="106" t="s">
        <v>97</v>
      </c>
      <c r="F8" s="106" t="s">
        <v>90</v>
      </c>
      <c r="G8" s="106">
        <v>4</v>
      </c>
      <c r="H8" s="107"/>
      <c r="I8" s="106"/>
      <c r="J8" s="108" t="s">
        <v>211</v>
      </c>
      <c r="K8" s="105" t="s">
        <v>212</v>
      </c>
      <c r="L8" s="106"/>
      <c r="M8" s="108" t="s">
        <v>56</v>
      </c>
      <c r="N8" s="105" t="s">
        <v>113</v>
      </c>
      <c r="O8" s="106" t="s">
        <v>99</v>
      </c>
      <c r="P8" s="93" t="s">
        <v>213</v>
      </c>
      <c r="Q8" s="95" t="s">
        <v>146</v>
      </c>
    </row>
    <row r="9" spans="1:17">
      <c r="A9" s="96">
        <v>2</v>
      </c>
      <c r="B9" s="55" t="s">
        <v>214</v>
      </c>
      <c r="C9" s="14" t="s">
        <v>95</v>
      </c>
      <c r="D9" s="56" t="s">
        <v>105</v>
      </c>
      <c r="E9" s="56" t="s">
        <v>97</v>
      </c>
      <c r="F9" s="56" t="s">
        <v>90</v>
      </c>
      <c r="G9" s="72">
        <v>0.5</v>
      </c>
      <c r="H9" s="56"/>
      <c r="I9" s="56"/>
      <c r="J9" s="38" t="s">
        <v>211</v>
      </c>
      <c r="K9" s="55" t="s">
        <v>212</v>
      </c>
      <c r="L9" s="14"/>
      <c r="M9" s="38" t="s">
        <v>37</v>
      </c>
      <c r="N9" s="55" t="s">
        <v>212</v>
      </c>
      <c r="O9" s="14" t="s">
        <v>144</v>
      </c>
      <c r="P9" s="13" t="s">
        <v>213</v>
      </c>
      <c r="Q9" s="97" t="s">
        <v>146</v>
      </c>
    </row>
    <row r="10" spans="1:17">
      <c r="A10" s="96">
        <v>3</v>
      </c>
      <c r="B10" s="55" t="s">
        <v>147</v>
      </c>
      <c r="C10" s="14" t="s">
        <v>95</v>
      </c>
      <c r="D10" s="56" t="s">
        <v>215</v>
      </c>
      <c r="E10" s="56" t="s">
        <v>103</v>
      </c>
      <c r="F10" s="56" t="s">
        <v>90</v>
      </c>
      <c r="G10" s="56">
        <v>4</v>
      </c>
      <c r="H10" s="56"/>
      <c r="I10" s="56"/>
      <c r="J10" s="38" t="s">
        <v>211</v>
      </c>
      <c r="K10" s="55" t="s">
        <v>212</v>
      </c>
      <c r="L10" s="14"/>
      <c r="M10" s="38" t="s">
        <v>122</v>
      </c>
      <c r="N10" s="55" t="s">
        <v>216</v>
      </c>
      <c r="O10" s="14" t="s">
        <v>99</v>
      </c>
      <c r="P10" s="13" t="s">
        <v>213</v>
      </c>
      <c r="Q10" s="97" t="s">
        <v>146</v>
      </c>
    </row>
    <row r="11" spans="1:17">
      <c r="A11" s="96">
        <v>4</v>
      </c>
      <c r="B11" s="55" t="s">
        <v>149</v>
      </c>
      <c r="C11" s="14" t="s">
        <v>95</v>
      </c>
      <c r="D11" s="56" t="s">
        <v>182</v>
      </c>
      <c r="E11" s="56" t="s">
        <v>103</v>
      </c>
      <c r="F11" s="56" t="s">
        <v>90</v>
      </c>
      <c r="G11" s="56">
        <v>4</v>
      </c>
      <c r="H11" s="57"/>
      <c r="I11" s="56"/>
      <c r="J11" s="38" t="s">
        <v>211</v>
      </c>
      <c r="K11" s="55" t="s">
        <v>212</v>
      </c>
      <c r="L11" s="14"/>
      <c r="M11" s="38" t="s">
        <v>122</v>
      </c>
      <c r="N11" s="55" t="s">
        <v>216</v>
      </c>
      <c r="O11" s="14" t="s">
        <v>99</v>
      </c>
      <c r="P11" s="13" t="s">
        <v>213</v>
      </c>
      <c r="Q11" s="97" t="s">
        <v>146</v>
      </c>
    </row>
    <row r="12" spans="1:17">
      <c r="A12" s="96">
        <v>5</v>
      </c>
      <c r="B12" s="55" t="s">
        <v>121</v>
      </c>
      <c r="C12" s="14" t="s">
        <v>95</v>
      </c>
      <c r="D12" s="56" t="s">
        <v>105</v>
      </c>
      <c r="E12" s="56" t="s">
        <v>103</v>
      </c>
      <c r="F12" s="56" t="s">
        <v>90</v>
      </c>
      <c r="G12" s="56">
        <v>1</v>
      </c>
      <c r="H12" s="56"/>
      <c r="I12" s="56"/>
      <c r="J12" s="38" t="s">
        <v>211</v>
      </c>
      <c r="K12" s="55" t="s">
        <v>212</v>
      </c>
      <c r="L12" s="14"/>
      <c r="M12" s="38" t="s">
        <v>37</v>
      </c>
      <c r="N12" s="55" t="s">
        <v>212</v>
      </c>
      <c r="O12" s="14" t="s">
        <v>99</v>
      </c>
      <c r="P12" s="13" t="s">
        <v>213</v>
      </c>
      <c r="Q12" s="97" t="s">
        <v>146</v>
      </c>
    </row>
    <row r="13" spans="1:17">
      <c r="A13" s="96"/>
      <c r="B13" s="13"/>
      <c r="C13" s="14"/>
      <c r="D13" s="14"/>
      <c r="E13" s="14"/>
      <c r="F13" s="14"/>
      <c r="G13" s="14"/>
      <c r="H13" s="14"/>
      <c r="I13" s="14"/>
      <c r="J13" s="13"/>
      <c r="K13" s="13"/>
      <c r="L13" s="14"/>
      <c r="M13" s="13"/>
      <c r="N13" s="13"/>
      <c r="O13" s="14"/>
      <c r="P13" s="13"/>
      <c r="Q13" s="97"/>
    </row>
    <row r="14" spans="1:17">
      <c r="A14" s="96"/>
      <c r="B14" s="13"/>
      <c r="C14" s="14"/>
      <c r="D14" s="14"/>
      <c r="E14" s="14"/>
      <c r="F14" s="14"/>
      <c r="G14" s="14"/>
      <c r="H14" s="14"/>
      <c r="I14" s="14"/>
      <c r="J14" s="13"/>
      <c r="K14" s="13"/>
      <c r="L14" s="14"/>
      <c r="M14" s="13"/>
      <c r="N14" s="13"/>
      <c r="O14" s="14"/>
      <c r="P14" s="13"/>
      <c r="Q14" s="97"/>
    </row>
    <row r="15" spans="1:17">
      <c r="A15" s="96"/>
      <c r="B15" s="13"/>
      <c r="C15" s="54"/>
      <c r="D15" s="14"/>
      <c r="E15" s="14"/>
      <c r="F15" s="14"/>
      <c r="G15" s="14"/>
      <c r="H15" s="14"/>
      <c r="I15" s="14"/>
      <c r="J15" s="13"/>
      <c r="K15" s="13"/>
      <c r="L15" s="14"/>
      <c r="M15" s="13"/>
      <c r="N15" s="13"/>
      <c r="O15" s="14"/>
      <c r="P15" s="13"/>
      <c r="Q15" s="97"/>
    </row>
    <row r="16" spans="1:17">
      <c r="A16" s="98"/>
      <c r="B16" s="77"/>
      <c r="C16" s="99"/>
      <c r="D16" s="74"/>
      <c r="E16" s="74"/>
      <c r="F16" s="74"/>
      <c r="G16" s="74"/>
      <c r="H16" s="74"/>
      <c r="I16" s="74"/>
      <c r="J16" s="77"/>
      <c r="K16" s="77"/>
      <c r="L16" s="74"/>
      <c r="M16" s="77"/>
      <c r="N16" s="77"/>
      <c r="O16" s="74"/>
      <c r="P16" s="77"/>
      <c r="Q16" s="10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Q4:Q6"/>
    <mergeCell ref="B5:B6"/>
    <mergeCell ref="J5:J6"/>
    <mergeCell ref="M5:M6"/>
    <mergeCell ref="A7:Q7"/>
    <mergeCell ref="P4:P6"/>
    <mergeCell ref="O5:O6"/>
    <mergeCell ref="A4:I4"/>
    <mergeCell ref="J4:L4"/>
    <mergeCell ref="M4:O4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Оптерећење без мастера</vt:lpstr>
      <vt:lpstr>PojedinacnoZaSpoljne</vt:lpstr>
      <vt:lpstr>Izmjene 2024-02</vt:lpstr>
      <vt:lpstr>Izmjene 2024-10</vt:lpstr>
      <vt:lpstr>Izmjene 20251022</vt:lpstr>
      <vt:lpstr>Izmjene 2024-11</vt:lpstr>
      <vt:lpstr>Izmjene 2024-11 krstic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Marija Vladicic</cp:lastModifiedBy>
  <cp:revision/>
  <dcterms:created xsi:type="dcterms:W3CDTF">2025-10-22T09:06:45Z</dcterms:created>
  <dcterms:modified xsi:type="dcterms:W3CDTF">2025-11-12T07:20:47Z</dcterms:modified>
</cp:coreProperties>
</file>