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rija.vladicic\Desktop\Liste odgovornih nastavnika\2025-26\Liste za sajt\"/>
    </mc:Choice>
  </mc:AlternateContent>
  <bookViews>
    <workbookView xWindow="0" yWindow="0" windowWidth="28800" windowHeight="12210"/>
  </bookViews>
  <sheets>
    <sheet name="Наставни ансамбл" sheetId="1" r:id="rId1"/>
    <sheet name="Оптерећење без мастера" sheetId="3" state="hidden" r:id="rId2"/>
    <sheet name="Izmjene 2024-02" sheetId="6" state="hidden" r:id="rId3"/>
    <sheet name="Izmjene 2024-10" sheetId="7" state="hidden" r:id="rId4"/>
    <sheet name="Izmjene 2025-02-18" sheetId="8" state="hidden" r:id="rId5"/>
    <sheet name="Izmjene 2024-11" sheetId="9" state="hidden" r:id="rId6"/>
    <sheet name="Izmjene 2024-11 krstic" sheetId="10" state="hidden"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4" i="3" l="1"/>
  <c r="E133" i="3"/>
  <c r="J125" i="3"/>
  <c r="F116" i="3"/>
  <c r="E116" i="3"/>
  <c r="F115" i="3"/>
  <c r="E115" i="3"/>
  <c r="G110" i="3"/>
  <c r="G109" i="3"/>
  <c r="F102" i="3"/>
  <c r="E102" i="3"/>
  <c r="G102" i="3" s="1"/>
  <c r="F101" i="3"/>
  <c r="E101" i="3"/>
  <c r="G101" i="3" s="1"/>
  <c r="I101" i="3" s="1"/>
  <c r="L101" i="3" s="1"/>
  <c r="H100" i="3"/>
  <c r="I99" i="3"/>
  <c r="H99" i="3"/>
  <c r="G98" i="3"/>
  <c r="H98" i="3" s="1"/>
  <c r="G97" i="3"/>
  <c r="G94" i="3"/>
  <c r="H94" i="3" s="1"/>
  <c r="G93" i="3"/>
  <c r="G92" i="3"/>
  <c r="H92" i="3" s="1"/>
  <c r="G91" i="3"/>
  <c r="G90" i="3"/>
  <c r="H90" i="3" s="1"/>
  <c r="G89" i="3"/>
  <c r="G88" i="3"/>
  <c r="H88" i="3" s="1"/>
  <c r="G87" i="3"/>
  <c r="G86" i="3"/>
  <c r="H86" i="3" s="1"/>
  <c r="G85" i="3"/>
  <c r="G84" i="3"/>
  <c r="H84" i="3" s="1"/>
  <c r="G83" i="3"/>
  <c r="G82" i="3"/>
  <c r="H82" i="3" s="1"/>
  <c r="G81" i="3"/>
  <c r="G80" i="3"/>
  <c r="H80" i="3" s="1"/>
  <c r="G79" i="3"/>
  <c r="G78" i="3"/>
  <c r="H78" i="3" s="1"/>
  <c r="G77" i="3"/>
  <c r="F68" i="3"/>
  <c r="E68" i="3"/>
  <c r="F67" i="3"/>
  <c r="E67" i="3"/>
  <c r="G66" i="3"/>
  <c r="G65" i="3"/>
  <c r="G64" i="3"/>
  <c r="G63" i="3"/>
  <c r="G62" i="3"/>
  <c r="G61" i="3"/>
  <c r="G60" i="3"/>
  <c r="G59" i="3"/>
  <c r="G58" i="3"/>
  <c r="G57" i="3"/>
  <c r="G56" i="3"/>
  <c r="G55" i="3"/>
  <c r="G54" i="3"/>
  <c r="G53" i="3"/>
  <c r="G52" i="3"/>
  <c r="G51" i="3"/>
  <c r="G50" i="3"/>
  <c r="G49" i="3"/>
  <c r="G48" i="3"/>
  <c r="G47" i="3"/>
  <c r="F39" i="3"/>
  <c r="E39" i="3"/>
  <c r="F38" i="3"/>
  <c r="E38" i="3"/>
  <c r="G37" i="3"/>
  <c r="G36" i="3"/>
  <c r="G35" i="3"/>
  <c r="G34" i="3"/>
  <c r="G33" i="3"/>
  <c r="H33" i="3" s="1"/>
  <c r="W32" i="3"/>
  <c r="X32" i="3" s="1"/>
  <c r="G32" i="3"/>
  <c r="G31" i="3"/>
  <c r="G30" i="3"/>
  <c r="G29" i="3"/>
  <c r="G28" i="3"/>
  <c r="G27" i="3"/>
  <c r="H27" i="3" s="1"/>
  <c r="G26" i="3"/>
  <c r="G25" i="3"/>
  <c r="G24" i="3"/>
  <c r="G23" i="3"/>
  <c r="G22" i="3"/>
  <c r="G21" i="3"/>
  <c r="G20" i="3"/>
  <c r="G19" i="3"/>
  <c r="G18" i="3"/>
  <c r="G17" i="3"/>
  <c r="G16" i="3"/>
  <c r="G15" i="3"/>
  <c r="G14" i="3"/>
  <c r="G13" i="3"/>
  <c r="G12" i="3"/>
  <c r="G11" i="3"/>
  <c r="G10" i="3"/>
  <c r="G9" i="3"/>
  <c r="G8" i="3"/>
  <c r="S174" i="1"/>
  <c r="U174" i="1" s="1"/>
  <c r="R174" i="1"/>
  <c r="T174" i="1" s="1"/>
  <c r="S173" i="1"/>
  <c r="U173" i="1" s="1"/>
  <c r="R173" i="1"/>
  <c r="T173" i="1" s="1"/>
  <c r="S172" i="1"/>
  <c r="U172" i="1" s="1"/>
  <c r="R172" i="1"/>
  <c r="T172" i="1" s="1"/>
  <c r="S171" i="1"/>
  <c r="U171" i="1" s="1"/>
  <c r="R171" i="1"/>
  <c r="T171" i="1" s="1"/>
  <c r="S170" i="1"/>
  <c r="U170" i="1" s="1"/>
  <c r="R170" i="1"/>
  <c r="T170" i="1" s="1"/>
  <c r="S169" i="1"/>
  <c r="U169" i="1" s="1"/>
  <c r="R169" i="1"/>
  <c r="S168" i="1"/>
  <c r="U168" i="1" s="1"/>
  <c r="R168" i="1"/>
  <c r="T168" i="1" s="1"/>
  <c r="S167" i="1"/>
  <c r="U167" i="1" s="1"/>
  <c r="R167" i="1"/>
  <c r="T167" i="1" s="1"/>
  <c r="S166" i="1"/>
  <c r="U166" i="1" s="1"/>
  <c r="R166" i="1"/>
  <c r="T166" i="1" s="1"/>
  <c r="S165" i="1"/>
  <c r="U165" i="1" s="1"/>
  <c r="R165" i="1"/>
  <c r="T165" i="1" s="1"/>
  <c r="S164" i="1"/>
  <c r="U164" i="1" s="1"/>
  <c r="R164" i="1"/>
  <c r="T164" i="1" s="1"/>
  <c r="S163" i="1"/>
  <c r="U163" i="1" s="1"/>
  <c r="R163" i="1"/>
  <c r="T163" i="1" s="1"/>
  <c r="S162" i="1"/>
  <c r="U162" i="1" s="1"/>
  <c r="R162" i="1"/>
  <c r="T162" i="1" s="1"/>
  <c r="S161" i="1"/>
  <c r="U161" i="1" s="1"/>
  <c r="R161" i="1"/>
  <c r="T161" i="1" s="1"/>
  <c r="S160" i="1"/>
  <c r="U160" i="1" s="1"/>
  <c r="R160" i="1"/>
  <c r="T160" i="1" s="1"/>
  <c r="S159" i="1"/>
  <c r="U159" i="1" s="1"/>
  <c r="R159" i="1"/>
  <c r="T159" i="1" s="1"/>
  <c r="S158" i="1"/>
  <c r="R158" i="1"/>
  <c r="S157" i="1"/>
  <c r="U157" i="1" s="1"/>
  <c r="R157" i="1"/>
  <c r="T157" i="1" s="1"/>
  <c r="S156" i="1"/>
  <c r="U156" i="1" s="1"/>
  <c r="R156" i="1"/>
  <c r="T156" i="1" s="1"/>
  <c r="S155" i="1"/>
  <c r="U155" i="1" s="1"/>
  <c r="R155" i="1"/>
  <c r="T155" i="1" s="1"/>
  <c r="S154" i="1"/>
  <c r="U154" i="1" s="1"/>
  <c r="R154" i="1"/>
  <c r="T154" i="1" s="1"/>
  <c r="S153" i="1"/>
  <c r="R153" i="1"/>
  <c r="S152" i="1"/>
  <c r="U152" i="1" s="1"/>
  <c r="R152" i="1"/>
  <c r="T152" i="1" s="1"/>
  <c r="S151" i="1"/>
  <c r="U151" i="1" s="1"/>
  <c r="R151" i="1"/>
  <c r="T151" i="1" s="1"/>
  <c r="S150" i="1"/>
  <c r="U150" i="1" s="1"/>
  <c r="R150" i="1"/>
  <c r="T150" i="1" s="1"/>
  <c r="S149" i="1"/>
  <c r="U149" i="1" s="1"/>
  <c r="R149" i="1"/>
  <c r="T149" i="1" s="1"/>
  <c r="S148" i="1"/>
  <c r="U148" i="1" s="1"/>
  <c r="R148" i="1"/>
  <c r="T148" i="1" s="1"/>
  <c r="S147" i="1"/>
  <c r="U147" i="1" s="1"/>
  <c r="R147" i="1"/>
  <c r="T147" i="1" s="1"/>
  <c r="S146" i="1"/>
  <c r="U146" i="1" s="1"/>
  <c r="R146" i="1"/>
  <c r="T146" i="1" s="1"/>
  <c r="S145" i="1"/>
  <c r="U145" i="1" s="1"/>
  <c r="R145" i="1"/>
  <c r="T145" i="1" s="1"/>
  <c r="S144" i="1"/>
  <c r="U144" i="1" s="1"/>
  <c r="R144" i="1"/>
  <c r="T144" i="1" s="1"/>
  <c r="S143" i="1"/>
  <c r="U143" i="1" s="1"/>
  <c r="R143" i="1"/>
  <c r="T143" i="1" s="1"/>
  <c r="S142" i="1"/>
  <c r="U142" i="1" s="1"/>
  <c r="R142" i="1"/>
  <c r="T142" i="1" s="1"/>
  <c r="S141" i="1"/>
  <c r="U141" i="1" s="1"/>
  <c r="R141" i="1"/>
  <c r="T141" i="1" s="1"/>
  <c r="S140" i="1"/>
  <c r="U140" i="1" s="1"/>
  <c r="R140" i="1"/>
  <c r="T140" i="1" s="1"/>
  <c r="S139" i="1"/>
  <c r="U139" i="1" s="1"/>
  <c r="R139" i="1"/>
  <c r="T139" i="1" s="1"/>
  <c r="S138" i="1"/>
  <c r="U138" i="1" s="1"/>
  <c r="R138" i="1"/>
  <c r="T138" i="1" s="1"/>
  <c r="S137" i="1"/>
  <c r="U137" i="1" s="1"/>
  <c r="R137" i="1"/>
  <c r="T137" i="1" s="1"/>
  <c r="S136" i="1"/>
  <c r="U136" i="1" s="1"/>
  <c r="R136" i="1"/>
  <c r="T136" i="1" s="1"/>
  <c r="S135" i="1"/>
  <c r="U135" i="1" s="1"/>
  <c r="R135" i="1"/>
  <c r="T135" i="1" s="1"/>
  <c r="S134" i="1"/>
  <c r="U134" i="1" s="1"/>
  <c r="R134" i="1"/>
  <c r="T134" i="1" s="1"/>
  <c r="S133" i="1"/>
  <c r="U133" i="1" s="1"/>
  <c r="R133" i="1"/>
  <c r="T133" i="1" s="1"/>
  <c r="S132" i="1"/>
  <c r="U132" i="1" s="1"/>
  <c r="R132" i="1"/>
  <c r="T132" i="1" s="1"/>
  <c r="S131" i="1"/>
  <c r="U131" i="1" s="1"/>
  <c r="R131" i="1"/>
  <c r="T131" i="1" s="1"/>
  <c r="S130" i="1"/>
  <c r="U130" i="1" s="1"/>
  <c r="R130" i="1"/>
  <c r="T130" i="1" s="1"/>
  <c r="S129" i="1"/>
  <c r="U129" i="1" s="1"/>
  <c r="R129" i="1"/>
  <c r="T129" i="1" s="1"/>
  <c r="S128" i="1"/>
  <c r="R128" i="1"/>
  <c r="S127" i="1"/>
  <c r="U127" i="1" s="1"/>
  <c r="R127" i="1"/>
  <c r="T127" i="1" s="1"/>
  <c r="S126" i="1"/>
  <c r="U126" i="1" s="1"/>
  <c r="R126" i="1"/>
  <c r="T126" i="1" s="1"/>
  <c r="S125" i="1"/>
  <c r="U125" i="1" s="1"/>
  <c r="R125" i="1"/>
  <c r="T125" i="1" s="1"/>
  <c r="S124" i="1"/>
  <c r="R124" i="1"/>
  <c r="S123" i="1"/>
  <c r="U123" i="1" s="1"/>
  <c r="R123" i="1"/>
  <c r="T123" i="1" s="1"/>
  <c r="S122" i="1"/>
  <c r="R122" i="1"/>
  <c r="S121" i="1"/>
  <c r="U121" i="1" s="1"/>
  <c r="R121" i="1"/>
  <c r="T121" i="1" s="1"/>
  <c r="S120" i="1"/>
  <c r="U120" i="1" s="1"/>
  <c r="R120" i="1"/>
  <c r="T120" i="1" s="1"/>
  <c r="S119" i="1"/>
  <c r="U119" i="1" s="1"/>
  <c r="R119" i="1"/>
  <c r="T119" i="1" s="1"/>
  <c r="S118" i="1"/>
  <c r="R118" i="1"/>
  <c r="S117" i="1"/>
  <c r="U117" i="1" s="1"/>
  <c r="R117" i="1"/>
  <c r="T117" i="1" s="1"/>
  <c r="S116" i="1"/>
  <c r="U116" i="1" s="1"/>
  <c r="R116" i="1"/>
  <c r="T116" i="1" s="1"/>
  <c r="S115" i="1"/>
  <c r="U115" i="1" s="1"/>
  <c r="R115" i="1"/>
  <c r="T115" i="1" s="1"/>
  <c r="S114" i="1"/>
  <c r="U114" i="1" s="1"/>
  <c r="R114" i="1"/>
  <c r="T114" i="1" s="1"/>
  <c r="S113" i="1"/>
  <c r="U113" i="1" s="1"/>
  <c r="R113" i="1"/>
  <c r="T113" i="1" s="1"/>
  <c r="S112" i="1"/>
  <c r="U112" i="1" s="1"/>
  <c r="R112" i="1"/>
  <c r="T112" i="1" s="1"/>
  <c r="S111" i="1"/>
  <c r="U111" i="1" s="1"/>
  <c r="R111" i="1"/>
  <c r="T111" i="1" s="1"/>
  <c r="S110" i="1"/>
  <c r="R110" i="1"/>
  <c r="S109" i="1"/>
  <c r="U109" i="1" s="1"/>
  <c r="R109" i="1"/>
  <c r="T109" i="1" s="1"/>
  <c r="S108" i="1"/>
  <c r="R108" i="1"/>
  <c r="S107" i="1"/>
  <c r="R107" i="1"/>
  <c r="T107" i="1" s="1"/>
  <c r="S106" i="1"/>
  <c r="U106" i="1" s="1"/>
  <c r="R106" i="1"/>
  <c r="T106" i="1" s="1"/>
  <c r="S105" i="1"/>
  <c r="U105" i="1" s="1"/>
  <c r="R105" i="1"/>
  <c r="T105" i="1" s="1"/>
  <c r="S104" i="1"/>
  <c r="U104" i="1" s="1"/>
  <c r="R104" i="1"/>
  <c r="T104" i="1" s="1"/>
  <c r="S103" i="1"/>
  <c r="U103" i="1" s="1"/>
  <c r="R103" i="1"/>
  <c r="T103" i="1" s="1"/>
  <c r="S102" i="1"/>
  <c r="U102" i="1" s="1"/>
  <c r="R102" i="1"/>
  <c r="T102" i="1" s="1"/>
  <c r="S101" i="1"/>
  <c r="R101" i="1"/>
  <c r="S100" i="1"/>
  <c r="U100" i="1" s="1"/>
  <c r="R100" i="1"/>
  <c r="T100" i="1" s="1"/>
  <c r="S99" i="1"/>
  <c r="U99" i="1" s="1"/>
  <c r="R99" i="1"/>
  <c r="T99" i="1" s="1"/>
  <c r="S98" i="1"/>
  <c r="U98" i="1" s="1"/>
  <c r="R98" i="1"/>
  <c r="T98" i="1" s="1"/>
  <c r="S97" i="1"/>
  <c r="U97" i="1" s="1"/>
  <c r="R97" i="1"/>
  <c r="T97" i="1" s="1"/>
  <c r="S96" i="1"/>
  <c r="U96" i="1" s="1"/>
  <c r="R96" i="1"/>
  <c r="T96" i="1" s="1"/>
  <c r="S95" i="1"/>
  <c r="R95" i="1"/>
  <c r="S94" i="1"/>
  <c r="R94" i="1"/>
  <c r="S93" i="1"/>
  <c r="U93" i="1" s="1"/>
  <c r="R93" i="1"/>
  <c r="T93" i="1" s="1"/>
  <c r="S92" i="1"/>
  <c r="R92" i="1"/>
  <c r="S91" i="1"/>
  <c r="U91" i="1" s="1"/>
  <c r="R91" i="1"/>
  <c r="T91" i="1" s="1"/>
  <c r="S90" i="1"/>
  <c r="R90" i="1"/>
  <c r="S89" i="1"/>
  <c r="U89" i="1" s="1"/>
  <c r="R89" i="1"/>
  <c r="T89" i="1" s="1"/>
  <c r="S88" i="1"/>
  <c r="R88" i="1"/>
  <c r="S87" i="1"/>
  <c r="R87" i="1"/>
  <c r="T87" i="1" s="1"/>
  <c r="S86" i="1"/>
  <c r="R86" i="1"/>
  <c r="S85" i="1"/>
  <c r="U85" i="1" s="1"/>
  <c r="R85" i="1"/>
  <c r="T85" i="1" s="1"/>
  <c r="S84" i="1"/>
  <c r="R84" i="1"/>
  <c r="S83" i="1"/>
  <c r="U83" i="1" s="1"/>
  <c r="R83" i="1"/>
  <c r="T83" i="1" s="1"/>
  <c r="S82" i="1"/>
  <c r="R82" i="1"/>
  <c r="S81" i="1"/>
  <c r="U81" i="1" s="1"/>
  <c r="R81" i="1"/>
  <c r="T81" i="1" s="1"/>
  <c r="S80" i="1"/>
  <c r="R80" i="1"/>
  <c r="S79" i="1"/>
  <c r="R79" i="1"/>
  <c r="T79" i="1" s="1"/>
  <c r="S78" i="1"/>
  <c r="R78" i="1"/>
  <c r="S77" i="1"/>
  <c r="R77" i="1"/>
  <c r="T77" i="1" s="1"/>
  <c r="S76" i="1"/>
  <c r="R76" i="1"/>
  <c r="S75" i="1"/>
  <c r="R75" i="1"/>
  <c r="T75" i="1" s="1"/>
  <c r="S74" i="1"/>
  <c r="U74" i="1" s="1"/>
  <c r="R74" i="1"/>
  <c r="T74" i="1" s="1"/>
  <c r="S73" i="1"/>
  <c r="R73" i="1"/>
  <c r="T73" i="1" s="1"/>
  <c r="S72" i="1"/>
  <c r="R72" i="1"/>
  <c r="S71" i="1"/>
  <c r="U71" i="1" s="1"/>
  <c r="R71" i="1"/>
  <c r="T71" i="1" s="1"/>
  <c r="S70" i="1"/>
  <c r="R70" i="1"/>
  <c r="S69" i="1"/>
  <c r="U69" i="1" s="1"/>
  <c r="R69" i="1"/>
  <c r="T69" i="1" s="1"/>
  <c r="S68" i="1"/>
  <c r="U68" i="1" s="1"/>
  <c r="R68" i="1"/>
  <c r="T68" i="1" s="1"/>
  <c r="S67" i="1"/>
  <c r="U67" i="1" s="1"/>
  <c r="R67" i="1"/>
  <c r="T67" i="1" s="1"/>
  <c r="S66" i="1"/>
  <c r="U66" i="1" s="1"/>
  <c r="R66" i="1"/>
  <c r="T66" i="1" s="1"/>
  <c r="S65" i="1"/>
  <c r="U65" i="1" s="1"/>
  <c r="R65" i="1"/>
  <c r="T65" i="1" s="1"/>
  <c r="S64" i="1"/>
  <c r="U64" i="1" s="1"/>
  <c r="R64" i="1"/>
  <c r="T64" i="1" s="1"/>
  <c r="S63" i="1"/>
  <c r="U63" i="1" s="1"/>
  <c r="R63" i="1"/>
  <c r="T63" i="1" s="1"/>
  <c r="S62" i="1"/>
  <c r="U62" i="1" s="1"/>
  <c r="R62" i="1"/>
  <c r="T62" i="1" s="1"/>
  <c r="S61" i="1"/>
  <c r="U61" i="1" s="1"/>
  <c r="R61" i="1"/>
  <c r="T61" i="1" s="1"/>
  <c r="S60" i="1"/>
  <c r="U60" i="1" s="1"/>
  <c r="R60" i="1"/>
  <c r="T60" i="1" s="1"/>
  <c r="S59" i="1"/>
  <c r="U59" i="1" s="1"/>
  <c r="R59" i="1"/>
  <c r="T59" i="1" s="1"/>
  <c r="S58" i="1"/>
  <c r="U58" i="1" s="1"/>
  <c r="R58" i="1"/>
  <c r="T58" i="1" s="1"/>
  <c r="S57" i="1"/>
  <c r="U57" i="1" s="1"/>
  <c r="R57" i="1"/>
  <c r="S56" i="1"/>
  <c r="U56" i="1" s="1"/>
  <c r="R56" i="1"/>
  <c r="T56" i="1" s="1"/>
  <c r="S55" i="1"/>
  <c r="U55" i="1" s="1"/>
  <c r="R55" i="1"/>
  <c r="T55" i="1" s="1"/>
  <c r="S54" i="1"/>
  <c r="U54" i="1" s="1"/>
  <c r="R54" i="1"/>
  <c r="T54" i="1" s="1"/>
  <c r="S53" i="1"/>
  <c r="R53" i="1"/>
  <c r="S52" i="1"/>
  <c r="U52" i="1" s="1"/>
  <c r="R52" i="1"/>
  <c r="T52" i="1" s="1"/>
  <c r="S51" i="1"/>
  <c r="R51" i="1"/>
  <c r="S50" i="1"/>
  <c r="U50" i="1" s="1"/>
  <c r="R50" i="1"/>
  <c r="T50" i="1" s="1"/>
  <c r="S49" i="1"/>
  <c r="U49" i="1" s="1"/>
  <c r="R49" i="1"/>
  <c r="T49" i="1" s="1"/>
  <c r="S48" i="1"/>
  <c r="U48" i="1" s="1"/>
  <c r="R48" i="1"/>
  <c r="T48" i="1" s="1"/>
  <c r="S47" i="1"/>
  <c r="U47" i="1" s="1"/>
  <c r="R47" i="1"/>
  <c r="S46" i="1"/>
  <c r="U46" i="1" s="1"/>
  <c r="R46" i="1"/>
  <c r="T46" i="1" s="1"/>
  <c r="S45" i="1"/>
  <c r="U45" i="1" s="1"/>
  <c r="R45" i="1"/>
  <c r="S44" i="1"/>
  <c r="R44" i="1"/>
  <c r="T44" i="1" s="1"/>
  <c r="S43" i="1"/>
  <c r="U43" i="1" s="1"/>
  <c r="R43" i="1"/>
  <c r="S42" i="1"/>
  <c r="U42" i="1" s="1"/>
  <c r="R42" i="1"/>
  <c r="T42" i="1" s="1"/>
  <c r="S41" i="1"/>
  <c r="R41" i="1"/>
  <c r="S40" i="1"/>
  <c r="U40" i="1" s="1"/>
  <c r="R40" i="1"/>
  <c r="T40" i="1" s="1"/>
  <c r="S39" i="1"/>
  <c r="U39" i="1" s="1"/>
  <c r="R39" i="1"/>
  <c r="T39" i="1" s="1"/>
  <c r="S38" i="1"/>
  <c r="U38" i="1" s="1"/>
  <c r="R38" i="1"/>
  <c r="T38" i="1" s="1"/>
  <c r="S37" i="1"/>
  <c r="U37" i="1" s="1"/>
  <c r="R37" i="1"/>
  <c r="S36" i="1"/>
  <c r="U36" i="1" s="1"/>
  <c r="R36" i="1"/>
  <c r="T36" i="1" s="1"/>
  <c r="S35" i="1"/>
  <c r="U35" i="1" s="1"/>
  <c r="R35" i="1"/>
  <c r="T35" i="1" s="1"/>
  <c r="S34" i="1"/>
  <c r="U34" i="1" s="1"/>
  <c r="R34" i="1"/>
  <c r="T34" i="1" s="1"/>
  <c r="S33" i="1"/>
  <c r="R33" i="1"/>
  <c r="S32" i="1"/>
  <c r="R32" i="1"/>
  <c r="T32" i="1" s="1"/>
  <c r="S31" i="1"/>
  <c r="R31" i="1"/>
  <c r="S30" i="1"/>
  <c r="R30" i="1"/>
  <c r="T30" i="1" s="1"/>
  <c r="S29" i="1"/>
  <c r="U29" i="1" s="1"/>
  <c r="R29" i="1"/>
  <c r="S28" i="1"/>
  <c r="U28" i="1" s="1"/>
  <c r="R28" i="1"/>
  <c r="T28" i="1" s="1"/>
  <c r="S27" i="1"/>
  <c r="U27" i="1" s="1"/>
  <c r="R27" i="1"/>
  <c r="T27" i="1" s="1"/>
  <c r="S26" i="1"/>
  <c r="U26" i="1" s="1"/>
  <c r="R26" i="1"/>
  <c r="T26" i="1" s="1"/>
  <c r="S25" i="1"/>
  <c r="U25" i="1" s="1"/>
  <c r="R25" i="1"/>
  <c r="T25" i="1" s="1"/>
  <c r="S24" i="1"/>
  <c r="U24" i="1" s="1"/>
  <c r="R24" i="1"/>
  <c r="T24" i="1" s="1"/>
  <c r="S23" i="1"/>
  <c r="U23" i="1" s="1"/>
  <c r="R23" i="1"/>
  <c r="T23" i="1" s="1"/>
  <c r="S22" i="1"/>
  <c r="R22" i="1"/>
  <c r="T22" i="1" s="1"/>
  <c r="S21" i="1"/>
  <c r="R21" i="1"/>
  <c r="S20" i="1"/>
  <c r="U20" i="1" s="1"/>
  <c r="R20" i="1"/>
  <c r="T20" i="1" s="1"/>
  <c r="S19" i="1"/>
  <c r="U19" i="1" s="1"/>
  <c r="R19" i="1"/>
  <c r="T19" i="1" s="1"/>
  <c r="S18" i="1"/>
  <c r="U18" i="1" s="1"/>
  <c r="R18" i="1"/>
  <c r="T18" i="1" s="1"/>
  <c r="S17" i="1"/>
  <c r="R17" i="1"/>
  <c r="S16" i="1"/>
  <c r="U16" i="1" s="1"/>
  <c r="R16" i="1"/>
  <c r="T16" i="1" s="1"/>
  <c r="S15" i="1"/>
  <c r="R15" i="1"/>
  <c r="S14" i="1"/>
  <c r="U14" i="1" s="1"/>
  <c r="R14" i="1"/>
  <c r="T14" i="1" s="1"/>
  <c r="S13" i="1"/>
  <c r="U13" i="1" s="1"/>
  <c r="R13" i="1"/>
  <c r="S12" i="1"/>
  <c r="R12" i="1"/>
  <c r="T12" i="1" s="1"/>
  <c r="S11" i="1"/>
  <c r="R11" i="1"/>
  <c r="S10" i="1"/>
  <c r="R10" i="1"/>
  <c r="S9" i="1"/>
  <c r="U9" i="1" s="1"/>
  <c r="R9" i="1"/>
  <c r="T9" i="1" s="1"/>
  <c r="S8" i="1"/>
  <c r="R8" i="1"/>
  <c r="S7" i="1"/>
  <c r="R7" i="1"/>
  <c r="T7" i="1" s="1"/>
  <c r="S6" i="1"/>
  <c r="R6" i="1"/>
  <c r="T6" i="1" l="1"/>
  <c r="U6" i="1"/>
  <c r="U7" i="1"/>
  <c r="T8" i="1"/>
  <c r="U8" i="1"/>
  <c r="T10" i="1"/>
  <c r="U10" i="1"/>
  <c r="U12" i="1"/>
  <c r="T13" i="1"/>
  <c r="T15" i="1"/>
  <c r="U15" i="1"/>
  <c r="T17" i="1"/>
  <c r="U17" i="1"/>
  <c r="T21" i="1"/>
  <c r="U21" i="1"/>
  <c r="U22" i="1"/>
  <c r="T29" i="1"/>
  <c r="U30" i="1"/>
  <c r="T31" i="1"/>
  <c r="U31" i="1"/>
  <c r="U32" i="1"/>
  <c r="T33" i="1"/>
  <c r="U33" i="1"/>
  <c r="T37" i="1"/>
  <c r="T41" i="1"/>
  <c r="U41" i="1"/>
  <c r="T43" i="1"/>
  <c r="U44" i="1"/>
  <c r="T45" i="1"/>
  <c r="T47" i="1"/>
  <c r="T51" i="1"/>
  <c r="U51" i="1"/>
  <c r="T53" i="1"/>
  <c r="U53" i="1"/>
  <c r="T57" i="1"/>
  <c r="T70" i="1"/>
  <c r="U70" i="1"/>
  <c r="T72" i="1"/>
  <c r="U72" i="1"/>
  <c r="U73" i="1"/>
  <c r="U75" i="1"/>
  <c r="T76" i="1"/>
  <c r="U76" i="1"/>
  <c r="U77" i="1"/>
  <c r="T78" i="1"/>
  <c r="U78" i="1"/>
  <c r="U79" i="1"/>
  <c r="T80" i="1"/>
  <c r="U80" i="1"/>
  <c r="T82" i="1"/>
  <c r="U82" i="1"/>
  <c r="T84" i="1"/>
  <c r="U84" i="1"/>
  <c r="T86" i="1"/>
  <c r="U86" i="1"/>
  <c r="U87" i="1"/>
  <c r="T88" i="1"/>
  <c r="U88" i="1"/>
  <c r="T90" i="1"/>
  <c r="U90" i="1"/>
  <c r="T92" i="1"/>
  <c r="U92" i="1"/>
  <c r="T94" i="1"/>
  <c r="U94" i="1"/>
  <c r="T95" i="1"/>
  <c r="U95" i="1"/>
  <c r="T101" i="1"/>
  <c r="U101" i="1"/>
  <c r="U107" i="1"/>
  <c r="T108" i="1"/>
  <c r="U108" i="1"/>
  <c r="T110" i="1"/>
  <c r="U110" i="1"/>
  <c r="T118" i="1"/>
  <c r="U118" i="1"/>
  <c r="T122" i="1"/>
  <c r="U122" i="1"/>
  <c r="T124" i="1"/>
  <c r="U124" i="1"/>
  <c r="T128" i="1"/>
  <c r="U128" i="1"/>
  <c r="T158" i="1"/>
  <c r="U158" i="1"/>
  <c r="T169" i="1"/>
  <c r="G38" i="3"/>
  <c r="V8" i="3"/>
  <c r="I8" i="3"/>
  <c r="H8" i="3"/>
  <c r="G39" i="3"/>
  <c r="V9" i="3"/>
  <c r="H9" i="3"/>
  <c r="V10" i="3"/>
  <c r="I10" i="3"/>
  <c r="H10" i="3"/>
  <c r="V11" i="3"/>
  <c r="H11" i="3"/>
  <c r="V12" i="3"/>
  <c r="I12" i="3"/>
  <c r="H12" i="3"/>
  <c r="V13" i="3"/>
  <c r="H13" i="3"/>
  <c r="V14" i="3"/>
  <c r="I14" i="3"/>
  <c r="H14" i="3"/>
  <c r="V15" i="3"/>
  <c r="H15" i="3"/>
  <c r="V16" i="3"/>
  <c r="I16" i="3"/>
  <c r="H16" i="3"/>
  <c r="V17" i="3"/>
  <c r="H17" i="3"/>
  <c r="V18" i="3"/>
  <c r="I18" i="3"/>
  <c r="H18" i="3"/>
  <c r="V19" i="3"/>
  <c r="H19" i="3"/>
  <c r="V20" i="3"/>
  <c r="I20" i="3"/>
  <c r="H20" i="3"/>
  <c r="V21" i="3"/>
  <c r="H21" i="3"/>
  <c r="V22" i="3"/>
  <c r="I22" i="3"/>
  <c r="H22" i="3"/>
  <c r="V23" i="3"/>
  <c r="H23" i="3"/>
  <c r="V24" i="3"/>
  <c r="I24" i="3"/>
  <c r="H24" i="3"/>
  <c r="V25" i="3"/>
  <c r="H25" i="3"/>
  <c r="V26" i="3"/>
  <c r="W26" i="3" s="1"/>
  <c r="X26" i="3" s="1"/>
  <c r="I26" i="3"/>
  <c r="H26" i="3"/>
  <c r="V28" i="3"/>
  <c r="I28" i="3"/>
  <c r="H28" i="3"/>
  <c r="V29" i="3"/>
  <c r="H29" i="3"/>
  <c r="V30" i="3"/>
  <c r="I30" i="3"/>
  <c r="H30" i="3"/>
  <c r="V31" i="3"/>
  <c r="H31" i="3"/>
  <c r="I32" i="3"/>
  <c r="H32" i="3"/>
  <c r="V34" i="3"/>
  <c r="I34" i="3"/>
  <c r="H34" i="3"/>
  <c r="V35" i="3"/>
  <c r="H35" i="3"/>
  <c r="V36" i="3"/>
  <c r="I36" i="3"/>
  <c r="H36" i="3"/>
  <c r="V37" i="3"/>
  <c r="H37" i="3"/>
  <c r="V47" i="3"/>
  <c r="I47" i="3"/>
  <c r="H47" i="3"/>
  <c r="G68" i="3"/>
  <c r="V48" i="3"/>
  <c r="H48" i="3"/>
  <c r="V49" i="3"/>
  <c r="I49" i="3"/>
  <c r="H49" i="3"/>
  <c r="V50" i="3"/>
  <c r="H50" i="3"/>
  <c r="V51" i="3"/>
  <c r="I51" i="3"/>
  <c r="H51" i="3"/>
  <c r="V52" i="3"/>
  <c r="H52" i="3"/>
  <c r="V53" i="3"/>
  <c r="I53" i="3"/>
  <c r="H53" i="3"/>
  <c r="V54" i="3"/>
  <c r="H54" i="3"/>
  <c r="V55" i="3"/>
  <c r="I55" i="3"/>
  <c r="H55" i="3"/>
  <c r="V56" i="3"/>
  <c r="H56" i="3"/>
  <c r="V57" i="3"/>
  <c r="I57" i="3"/>
  <c r="H57" i="3"/>
  <c r="V58" i="3"/>
  <c r="H58" i="3"/>
  <c r="V59" i="3"/>
  <c r="I59" i="3"/>
  <c r="H59" i="3"/>
  <c r="V60" i="3"/>
  <c r="H60" i="3"/>
  <c r="V61" i="3"/>
  <c r="I61" i="3"/>
  <c r="H61" i="3"/>
  <c r="V62" i="3"/>
  <c r="H62" i="3"/>
  <c r="V63" i="3"/>
  <c r="I63" i="3"/>
  <c r="H63" i="3"/>
  <c r="G67" i="3" s="1"/>
  <c r="V64" i="3"/>
  <c r="H64" i="3"/>
  <c r="V65" i="3"/>
  <c r="I65" i="3"/>
  <c r="H65" i="3"/>
  <c r="V66" i="3"/>
  <c r="H66" i="3"/>
  <c r="I77" i="3"/>
  <c r="H77" i="3"/>
  <c r="I79" i="3"/>
  <c r="H79" i="3"/>
  <c r="I81" i="3"/>
  <c r="H81" i="3"/>
  <c r="I83" i="3"/>
  <c r="H83" i="3"/>
  <c r="I85" i="3"/>
  <c r="H85" i="3"/>
  <c r="I87" i="3"/>
  <c r="H87" i="3"/>
  <c r="I89" i="3"/>
  <c r="H89" i="3"/>
  <c r="I91" i="3"/>
  <c r="H91" i="3"/>
  <c r="I93" i="3"/>
  <c r="H93" i="3"/>
  <c r="I97" i="3"/>
  <c r="H97" i="3"/>
  <c r="L99" i="3"/>
  <c r="J99" i="3"/>
  <c r="G115" i="3"/>
  <c r="I109" i="3"/>
  <c r="H109" i="3"/>
  <c r="G116" i="3"/>
  <c r="H110" i="3"/>
  <c r="I115" i="3" l="1"/>
  <c r="J109" i="3"/>
  <c r="L97" i="3"/>
  <c r="J97" i="3"/>
  <c r="L93" i="3"/>
  <c r="J93" i="3"/>
  <c r="L91" i="3"/>
  <c r="J91" i="3"/>
  <c r="L89" i="3"/>
  <c r="J89" i="3"/>
  <c r="L87" i="3"/>
  <c r="J87" i="3"/>
  <c r="L85" i="3"/>
  <c r="J85" i="3"/>
  <c r="L83" i="3"/>
  <c r="J83" i="3"/>
  <c r="L81" i="3"/>
  <c r="J81" i="3"/>
  <c r="L79" i="3"/>
  <c r="J79" i="3"/>
  <c r="L77" i="3"/>
  <c r="J77" i="3"/>
  <c r="L65" i="3"/>
  <c r="K65" i="3"/>
  <c r="J65" i="3"/>
  <c r="W65" i="3"/>
  <c r="X65" i="3" s="1"/>
  <c r="L63" i="3"/>
  <c r="K63" i="3"/>
  <c r="J63" i="3"/>
  <c r="W63" i="3"/>
  <c r="X63" i="3" s="1"/>
  <c r="L61" i="3"/>
  <c r="K61" i="3"/>
  <c r="J61" i="3"/>
  <c r="W61" i="3"/>
  <c r="X61" i="3" s="1"/>
  <c r="L59" i="3"/>
  <c r="K59" i="3"/>
  <c r="J59" i="3"/>
  <c r="W59" i="3"/>
  <c r="X59" i="3" s="1"/>
  <c r="L57" i="3"/>
  <c r="K57" i="3"/>
  <c r="J57" i="3"/>
  <c r="W57" i="3"/>
  <c r="X57" i="3" s="1"/>
  <c r="L55" i="3"/>
  <c r="K55" i="3"/>
  <c r="J55" i="3"/>
  <c r="W55" i="3"/>
  <c r="X55" i="3" s="1"/>
  <c r="L53" i="3"/>
  <c r="K53" i="3"/>
  <c r="J53" i="3"/>
  <c r="W53" i="3"/>
  <c r="X53" i="3" s="1"/>
  <c r="L51" i="3"/>
  <c r="K51" i="3"/>
  <c r="J51" i="3"/>
  <c r="W51" i="3"/>
  <c r="X51" i="3" s="1"/>
  <c r="L49" i="3"/>
  <c r="K49" i="3"/>
  <c r="J49" i="3"/>
  <c r="W49" i="3"/>
  <c r="X49" i="3" s="1"/>
  <c r="I67" i="3"/>
  <c r="L47" i="3"/>
  <c r="L67" i="3" s="1"/>
  <c r="K47" i="3"/>
  <c r="K67" i="3" s="1"/>
  <c r="J47" i="3"/>
  <c r="W47" i="3"/>
  <c r="X47" i="3" s="1"/>
  <c r="L36" i="3"/>
  <c r="K36" i="3"/>
  <c r="J36" i="3"/>
  <c r="W36" i="3"/>
  <c r="X36" i="3" s="1"/>
  <c r="L34" i="3"/>
  <c r="K34" i="3"/>
  <c r="J34" i="3"/>
  <c r="W34" i="3"/>
  <c r="X34" i="3" s="1"/>
  <c r="L32" i="3"/>
  <c r="K32" i="3"/>
  <c r="J32" i="3"/>
  <c r="L30" i="3"/>
  <c r="K30" i="3"/>
  <c r="J30" i="3"/>
  <c r="W30" i="3"/>
  <c r="X30" i="3" s="1"/>
  <c r="L28" i="3"/>
  <c r="K28" i="3"/>
  <c r="J28" i="3"/>
  <c r="W28" i="3"/>
  <c r="X28" i="3" s="1"/>
  <c r="L26" i="3"/>
  <c r="K26" i="3"/>
  <c r="J26" i="3"/>
  <c r="L24" i="3"/>
  <c r="K24" i="3"/>
  <c r="J24" i="3"/>
  <c r="W24" i="3"/>
  <c r="X24" i="3" s="1"/>
  <c r="L22" i="3"/>
  <c r="K22" i="3"/>
  <c r="J22" i="3"/>
  <c r="W22" i="3"/>
  <c r="X22" i="3" s="1"/>
  <c r="L20" i="3"/>
  <c r="K20" i="3"/>
  <c r="J20" i="3"/>
  <c r="W20" i="3"/>
  <c r="X20" i="3" s="1"/>
  <c r="L18" i="3"/>
  <c r="K18" i="3"/>
  <c r="J18" i="3"/>
  <c r="W18" i="3"/>
  <c r="X18" i="3" s="1"/>
  <c r="L16" i="3"/>
  <c r="K16" i="3"/>
  <c r="J16" i="3"/>
  <c r="W16" i="3"/>
  <c r="X16" i="3" s="1"/>
  <c r="L14" i="3"/>
  <c r="K14" i="3"/>
  <c r="J14" i="3"/>
  <c r="W14" i="3"/>
  <c r="X14" i="3" s="1"/>
  <c r="L12" i="3"/>
  <c r="K12" i="3"/>
  <c r="J12" i="3"/>
  <c r="W12" i="3"/>
  <c r="X12" i="3" s="1"/>
  <c r="L10" i="3"/>
  <c r="K10" i="3"/>
  <c r="J10" i="3"/>
  <c r="W10" i="3"/>
  <c r="X10" i="3" s="1"/>
  <c r="I38" i="3"/>
  <c r="L8" i="3"/>
  <c r="L38" i="3" s="1"/>
  <c r="K8" i="3"/>
  <c r="K38" i="3" s="1"/>
  <c r="J8" i="3"/>
  <c r="W8" i="3"/>
  <c r="X8" i="3" s="1"/>
</calcChain>
</file>

<file path=xl/sharedStrings.xml><?xml version="1.0" encoding="utf-8"?>
<sst xmlns="http://schemas.openxmlformats.org/spreadsheetml/2006/main" count="2373" uniqueCount="270">
  <si>
    <t>ФАКУЛТЕТ ПОСЛОВНЕ ЕКОНОМИЈЕ</t>
  </si>
  <si>
    <t>НАСТАВНИ АНСАМБЛ ЗА АКАДЕМСКУ 2025/2026 ГОДИНУ - први и други циклус студија</t>
  </si>
  <si>
    <t>рб</t>
  </si>
  <si>
    <t>Предмет</t>
  </si>
  <si>
    <t>Факултет/СП</t>
  </si>
  <si>
    <t>Година студија</t>
  </si>
  <si>
    <t>СЕМЕСТАР</t>
  </si>
  <si>
    <t xml:space="preserve">Статус </t>
  </si>
  <si>
    <t>Часова наставе</t>
  </si>
  <si>
    <t>Наставник</t>
  </si>
  <si>
    <t>Звање</t>
  </si>
  <si>
    <t>Статус наста-вника</t>
  </si>
  <si>
    <t>Мјесто запослења</t>
  </si>
  <si>
    <t>Брoj студен</t>
  </si>
  <si>
    <t>Бр. група</t>
  </si>
  <si>
    <t>Седм. сати</t>
  </si>
  <si>
    <t>Status Prof/Predmet</t>
  </si>
  <si>
    <t>Status Asistent/Predmet</t>
  </si>
  <si>
    <t>З/Љ</t>
  </si>
  <si>
    <t>наставе</t>
  </si>
  <si>
    <t>П</t>
  </si>
  <si>
    <t>В</t>
  </si>
  <si>
    <t>Л</t>
  </si>
  <si>
    <t>Принципи економије</t>
  </si>
  <si>
    <t>ФПЕ/ПЕ</t>
  </si>
  <si>
    <t>I</t>
  </si>
  <si>
    <t>З</t>
  </si>
  <si>
    <t>Зоран Мастило</t>
  </si>
  <si>
    <t>Ред. проф.</t>
  </si>
  <si>
    <t>ФПЕ</t>
  </si>
  <si>
    <t>Огњен Ранкић</t>
  </si>
  <si>
    <t>Асистент</t>
  </si>
  <si>
    <t>Енглески језик 1</t>
  </si>
  <si>
    <t>Сузана Maрковић</t>
  </si>
  <si>
    <t>Ван. проф.</t>
  </si>
  <si>
    <t>Пословна информатика</t>
  </si>
  <si>
    <t>Срђан Дамјановић</t>
  </si>
  <si>
    <t>Бранко Крсмановић</t>
  </si>
  <si>
    <t>Срећко Илић</t>
  </si>
  <si>
    <t>В. асистент</t>
  </si>
  <si>
    <t xml:space="preserve">Математика за економисте </t>
  </si>
  <si>
    <t>Марко Ћитић</t>
  </si>
  <si>
    <t>Доцент</t>
  </si>
  <si>
    <t>ДУИС</t>
  </si>
  <si>
    <t>ФФИС</t>
  </si>
  <si>
    <t>Слађана Игњатовић</t>
  </si>
  <si>
    <t>ПФБ</t>
  </si>
  <si>
    <t>Пословно право</t>
  </si>
  <si>
    <t>II</t>
  </si>
  <si>
    <t>Јелена Дамјановић</t>
  </si>
  <si>
    <t>Менаџмент</t>
  </si>
  <si>
    <t>Биљана Koвачевић</t>
  </si>
  <si>
    <t>Микроекономија</t>
  </si>
  <si>
    <t>Финансијска математика</t>
  </si>
  <si>
    <t>Мирела Митрашевић</t>
  </si>
  <si>
    <t>Наташа Тешић</t>
  </si>
  <si>
    <t>Банкарско право</t>
  </si>
  <si>
    <t xml:space="preserve">III           </t>
  </si>
  <si>
    <t>Финансијска контрола и ревизија</t>
  </si>
  <si>
    <t>Увод у програмирање</t>
  </si>
  <si>
    <t>Фискална економија</t>
  </si>
  <si>
    <t>Иван Миленковић</t>
  </si>
  <si>
    <t>Х</t>
  </si>
  <si>
    <t>ЕФ-НС</t>
  </si>
  <si>
    <t>Златко Симикић</t>
  </si>
  <si>
    <t>Теорија и анализа биланса</t>
  </si>
  <si>
    <t>Витомир Старчевић</t>
  </si>
  <si>
    <t>Милица Обреновић</t>
  </si>
  <si>
    <t>Царински систем и царинско пословање</t>
  </si>
  <si>
    <t>Весна Петровић</t>
  </si>
  <si>
    <t>Спољнотрговинско пословање</t>
  </si>
  <si>
    <t>Међународни маркетинг</t>
  </si>
  <si>
    <t xml:space="preserve">IV </t>
  </si>
  <si>
    <t>Момчило Пољић</t>
  </si>
  <si>
    <t>ЕФБ</t>
  </si>
  <si>
    <t>Понашање потрошача</t>
  </si>
  <si>
    <t>Међународно пословно финансирање</t>
  </si>
  <si>
    <t>Марко Маловић</t>
  </si>
  <si>
    <t>Управљање инвестицијама и пројектима</t>
  </si>
  <si>
    <t>Живко Ерцег</t>
  </si>
  <si>
    <t>СФД</t>
  </si>
  <si>
    <t>Раде Божић</t>
  </si>
  <si>
    <t>Рачуноводство финансијских организација</t>
  </si>
  <si>
    <t>Срђан Лалић</t>
  </si>
  <si>
    <t>Пореско и спољнотрговинско рачуноводство</t>
  </si>
  <si>
    <t>Љиљана Танасић</t>
  </si>
  <si>
    <t>Базе података</t>
  </si>
  <si>
    <t>Пословно комуницирање и етика</t>
  </si>
  <si>
    <t>Иван Мировић</t>
  </si>
  <si>
    <t>Програмски језици</t>
  </si>
  <si>
    <t xml:space="preserve">Предраг Катанић </t>
  </si>
  <si>
    <t>Пословна организација</t>
  </si>
  <si>
    <t xml:space="preserve">Методологија научно истраживачког рада </t>
  </si>
  <si>
    <t>V</t>
  </si>
  <si>
    <t>Владо Симеуновић</t>
  </si>
  <si>
    <t>Дигитална економија</t>
  </si>
  <si>
    <t>Анализа осигурања</t>
  </si>
  <si>
    <t>Пословне информационе технологије</t>
  </si>
  <si>
    <t>Корпоративно и инвестиционо банкарство</t>
  </si>
  <si>
    <t>Међународне финансије</t>
  </si>
  <si>
    <t>Пословна статистика</t>
  </si>
  <si>
    <t>Љ</t>
  </si>
  <si>
    <t>Стеван Стевић</t>
  </si>
  <si>
    <t>Неда Тешић</t>
  </si>
  <si>
    <t>Економика предузећа</t>
  </si>
  <si>
    <t>Социологија</t>
  </si>
  <si>
    <t xml:space="preserve">Рачуноводство </t>
  </si>
  <si>
    <t>Маркетинг</t>
  </si>
  <si>
    <t>Дејан Тешић</t>
  </si>
  <si>
    <t>Монетарна економија</t>
  </si>
  <si>
    <t>Енглески језик  2</t>
  </si>
  <si>
    <t>Пословне финансије</t>
  </si>
  <si>
    <t>Meђународна трговина</t>
  </si>
  <si>
    <t>Право спољне трговине</t>
  </si>
  <si>
    <t xml:space="preserve">III </t>
  </si>
  <si>
    <t>Предузетништво</t>
  </si>
  <si>
    <t>Осигурање</t>
  </si>
  <si>
    <t xml:space="preserve">Управљачки информациони системи </t>
  </si>
  <si>
    <t>Банкарство</t>
  </si>
  <si>
    <t>Финансијска тржишта</t>
  </si>
  <si>
    <t>Менаџмент људских ресурса</t>
  </si>
  <si>
    <t>Цвико Јекић</t>
  </si>
  <si>
    <t>Маркетинг услуга</t>
  </si>
  <si>
    <t>Електронско пословање</t>
  </si>
  <si>
    <t>Економска географија</t>
  </si>
  <si>
    <t>Александар Ђурић</t>
  </si>
  <si>
    <t>Рада Голуб</t>
  </si>
  <si>
    <t>Порези и царине ЕУ</t>
  </si>
  <si>
    <t>Актураска математика</t>
  </si>
  <si>
    <t>IV</t>
  </si>
  <si>
    <t>Управљање ризиком у банкама и осигуравајућим компанијама</t>
  </si>
  <si>
    <t>Пензионо и здравствено осигурање</t>
  </si>
  <si>
    <t>Заштита информационих система</t>
  </si>
  <si>
    <t>Пројектовање информационих система</t>
  </si>
  <si>
    <t>Економска дипломатија</t>
  </si>
  <si>
    <t>Мултинационално рачуноводство</t>
  </si>
  <si>
    <t>Улагање у хартије од вриједности</t>
  </si>
  <si>
    <t>Управљање међународним маркетингом</t>
  </si>
  <si>
    <t>Право европске уније</t>
  </si>
  <si>
    <t>Иновативни менаџмент</t>
  </si>
  <si>
    <t>Финансијско математичка анализа</t>
  </si>
  <si>
    <t>Маркетинг у банкарству</t>
  </si>
  <si>
    <t>Евалуација инвестиционих пројеката</t>
  </si>
  <si>
    <t>Ревизија пословних информационих система</t>
  </si>
  <si>
    <t>Право у дигиталној економији</t>
  </si>
  <si>
    <t>Стратегија електронског пословања</t>
  </si>
  <si>
    <t>Пословне базе података</t>
  </si>
  <si>
    <t>Информациони системи за пословно одлучивање</t>
  </si>
  <si>
    <t>Системи пословне интелигенције</t>
  </si>
  <si>
    <t>Специфични проблеми пословних финансија</t>
  </si>
  <si>
    <t>Слободан Суботић</t>
  </si>
  <si>
    <t>Банкарски менаџмент</t>
  </si>
  <si>
    <t xml:space="preserve">Економија Европске уније  </t>
  </si>
  <si>
    <t>Глобална економија и управљање</t>
  </si>
  <si>
    <t>Форензичко рачуноводство и ревизија</t>
  </si>
  <si>
    <t>Менаџмент јавних финансија</t>
  </si>
  <si>
    <t>Управљање ризиком</t>
  </si>
  <si>
    <t>Дигитална трансформација пословања</t>
  </si>
  <si>
    <t>Статус наставника:</t>
  </si>
  <si>
    <t xml:space="preserve">П - пуни ра дни однос - стално запослени, </t>
  </si>
  <si>
    <t xml:space="preserve">Х -Хонорарно запослени, </t>
  </si>
  <si>
    <t>Д - допунски рад</t>
  </si>
  <si>
    <t>ДУИС - запослени на Универзитету на нематичном факултету</t>
  </si>
  <si>
    <t>Статус наставе:</t>
  </si>
  <si>
    <t>П - Предавања</t>
  </si>
  <si>
    <t>В - Вјежбе</t>
  </si>
  <si>
    <t>Скраћенице за звање:</t>
  </si>
  <si>
    <t>Семестар:</t>
  </si>
  <si>
    <t>Љ - Љетни</t>
  </si>
  <si>
    <t>З - Зимски</t>
  </si>
  <si>
    <r>
      <rPr>
        <b/>
        <sz val="11"/>
        <color rgb="FF000000"/>
        <rFont val="Times New Roman"/>
        <family val="1"/>
      </rPr>
      <t xml:space="preserve">У пољу "Факултет/СП" унесите скраћеницу матичног факултета гдје можете додати и скраћеницу студијског програма. Скраћенице факултета су: </t>
    </r>
    <r>
      <rPr>
        <sz val="11"/>
        <color rgb="FF000000"/>
        <rFont val="Times New Roman"/>
        <family val="1"/>
      </rPr>
      <t xml:space="preserve"> Академија ликовних умјетности (АЛУ), Филозофски факултет (ФФ), Економски факултет Брчко (ЕФБ), Електротехнички факултет (ЕТФ), Машински факултет (МФ), Медицински факултет (МДФ), Пољопривредни факултет (ПОФ), Технолошки факултет (ТФ), Факултет пословне економије (ФПЕ), Факултет физичког васпитања и спорта (ФФВиС), Факултет за производњу и менаџмент (ФПМ), Економски факултет Пале (ЕФП), Богословски факултет (ПБФ), Музичка академија (МА), Саобраћајни факултет (СФ), Педагошки факултет (ПФ), Правни факултет (ПРФ)</t>
    </r>
  </si>
  <si>
    <t>НАСТАВНИЦИ</t>
  </si>
  <si>
    <t>РАД НА МАТИЧНОМ ФАКУЛТЕТУ</t>
  </si>
  <si>
    <t>РАД НА ДРУГОЈ ОЈ</t>
  </si>
  <si>
    <t>УКУПНО УНИВЕРЗИТЕТ</t>
  </si>
  <si>
    <t>Р.бр.</t>
  </si>
  <si>
    <t>Име и презиме</t>
  </si>
  <si>
    <t>Семестар</t>
  </si>
  <si>
    <t>Норма</t>
  </si>
  <si>
    <t>Часова предав.</t>
  </si>
  <si>
    <t>Часова вјежби</t>
  </si>
  <si>
    <t>Укупно</t>
  </si>
  <si>
    <t>%</t>
  </si>
  <si>
    <t>Просјечно по сем.</t>
  </si>
  <si>
    <t>У норми</t>
  </si>
  <si>
    <t>Преко норме</t>
  </si>
  <si>
    <t>Број предмета</t>
  </si>
  <si>
    <t>Укупно часова</t>
  </si>
  <si>
    <t>Укупно на унив.</t>
  </si>
  <si>
    <t>Укупно сед.просјечно опт.</t>
  </si>
  <si>
    <t>Рад пеко норме</t>
  </si>
  <si>
    <t>зимски</t>
  </si>
  <si>
    <t>љетњи</t>
  </si>
  <si>
    <t>Зимски</t>
  </si>
  <si>
    <t>Љетњи</t>
  </si>
  <si>
    <t>Сузана Цвијановић</t>
  </si>
  <si>
    <t>УКУПНО:</t>
  </si>
  <si>
    <t>Напомена: проширити табелу у колонама за рад на другим ОЈ, ако треба</t>
  </si>
  <si>
    <t>САРАДНИЦИ</t>
  </si>
  <si>
    <t>ЕФ Брчко</t>
  </si>
  <si>
    <t>ПФ Бијељина</t>
  </si>
  <si>
    <t>OJ 3</t>
  </si>
  <si>
    <t>летњи</t>
  </si>
  <si>
    <t>Катарина Божић</t>
  </si>
  <si>
    <t>ЗАПОСЛЕНИ СА УНИВЕРЗИТЕТА (ДОПУНСКИ РАДНИ ОДНОС - ДУИС)</t>
  </si>
  <si>
    <t>-</t>
  </si>
  <si>
    <t>Летњи</t>
  </si>
  <si>
    <t>ЗАПОСЛЕНИ У ДОПУНСКОМ РАДНОМ ОДНОСУ (ДО 50%)</t>
  </si>
  <si>
    <t>ЗАПОСЛЕНИ ПРЕМА УГОВОРУ О АНГАЖОВАЊУ (ХОНОРАРЦИ)</t>
  </si>
  <si>
    <t xml:space="preserve"> </t>
  </si>
  <si>
    <t>ЗАПОСЛЕНИ У ПУНОМ РАДНОМ ОДНОСУ (П)-ОПТРЕЋЕЊЕ БЕЗ МАСТЕРА</t>
  </si>
  <si>
    <t>ЕТФ, ДИФ, ФФ</t>
  </si>
  <si>
    <t>Звездана Крстић</t>
  </si>
  <si>
    <t>Биљана Ковачевић</t>
  </si>
  <si>
    <t>Предраг Катанић</t>
  </si>
  <si>
    <t xml:space="preserve">Сузана Марковић </t>
  </si>
  <si>
    <t>Биљана Станивук</t>
  </si>
  <si>
    <t>Милијана Миловановић</t>
  </si>
  <si>
    <t xml:space="preserve"> Катарина Божић</t>
  </si>
  <si>
    <t>Ана Рајак неплаћено 1 година</t>
  </si>
  <si>
    <t>Рада Мандић</t>
  </si>
  <si>
    <t>Лазар Радовановић</t>
  </si>
  <si>
    <t>Витомир Поповић</t>
  </si>
  <si>
    <t>Јелена Кочовић</t>
  </si>
  <si>
    <t>Статус наставника</t>
  </si>
  <si>
    <t>Ред.</t>
  </si>
  <si>
    <t>бр.</t>
  </si>
  <si>
    <t>ИЗМЈЕНА ЛИСТЕ ОДГОВОРНИХ НАСТАВНИКА 2023/2024. ГОДИНА</t>
  </si>
  <si>
    <t>СЕНАТ УНИВЕРЗИТЕТА Фебруар 2024.</t>
  </si>
  <si>
    <t>ИЗМЈЕНЕ И ДОПУНЕ ЗА Љетњи СЕМЕСТАР 2023/2024</t>
  </si>
  <si>
    <t>Одговорни наставник по листи одг. наставника за 2023/2024</t>
  </si>
  <si>
    <t>Предлог измјене/допуне</t>
  </si>
  <si>
    <t>РАЗЛОГ ИЗМЈЕНЕ</t>
  </si>
  <si>
    <t>Потребна измјена уговора о ангажовању</t>
  </si>
  <si>
    <t>ФАКУЛТЕТ / СТУДИЈСКИ</t>
  </si>
  <si>
    <t>Наставник/сарадник</t>
  </si>
  <si>
    <t>Запослење</t>
  </si>
  <si>
    <t>ПРОГРАМ</t>
  </si>
  <si>
    <t>(ИЗЛ. МОДУЛ)</t>
  </si>
  <si>
    <t>Факултет пословне економије Бијељина</t>
  </si>
  <si>
    <t>Рацуноводство</t>
  </si>
  <si>
    <t>Именовање сарадника</t>
  </si>
  <si>
    <t>Не</t>
  </si>
  <si>
    <t>Срћко Илић</t>
  </si>
  <si>
    <t>Међународна трговина</t>
  </si>
  <si>
    <t>Виши асистент</t>
  </si>
  <si>
    <t>Царински системи и царинско пословање</t>
  </si>
  <si>
    <t>Економаска дипломатија</t>
  </si>
  <si>
    <t>Пословни комуницирање и етика</t>
  </si>
  <si>
    <t>Пореско и споњнотрговинско рачуноводство</t>
  </si>
  <si>
    <t>Понашање потошача</t>
  </si>
  <si>
    <t>Међународни маркетин</t>
  </si>
  <si>
    <t>Форенжичко рачуноводство и ревизија</t>
  </si>
  <si>
    <t>ФПЕ/ФБО МАСТЕР</t>
  </si>
  <si>
    <t>Економија Европске Уније</t>
  </si>
  <si>
    <t>ФПЕ/МЕ МАСТЕР</t>
  </si>
  <si>
    <t>СЕНАТ УНИВЕРЗИТЕТА Октобар 2024.</t>
  </si>
  <si>
    <t>ванредни професор</t>
  </si>
  <si>
    <t>Професор отишао у пензију</t>
  </si>
  <si>
    <t>Одговорни наставник по листи одг. наставника за 2024/2025</t>
  </si>
  <si>
    <t>породиљско боловање</t>
  </si>
  <si>
    <t>Ања Рајак</t>
  </si>
  <si>
    <t>отказ асистента</t>
  </si>
  <si>
    <t>ИЗМЈЕНА ЛИСТЕ ОДГОВОРНИХ НАСТАВНИКА 2024/2025. ГОДИНА</t>
  </si>
  <si>
    <t>СЕНАТ УНИВЕРЗИТЕТА Новембар 2024.</t>
  </si>
  <si>
    <t>ИЗМЈЕНЕ И ДОПУНЕ ЗА Љетњи СЕМЕСТАР 2024/2025</t>
  </si>
  <si>
    <t>Звјездана Крстић</t>
  </si>
  <si>
    <t>ван. проф.</t>
  </si>
  <si>
    <t>Раскид уговора</t>
  </si>
  <si>
    <t>доцент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</si>
</sst>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font>
      <sz val="11"/>
      <color rgb="FF000000"/>
      <name val="Calibri"/>
      <scheme val="minor"/>
    </font>
    <font>
      <sz val="11"/>
      <color theme="1"/>
      <name val="Calibri"/>
      <family val="2"/>
      <scheme val="minor"/>
    </font>
    <font>
      <b/>
      <sz val="16"/>
      <color rgb="FF000000"/>
      <name val="Times New Roman"/>
      <family val="1"/>
    </font>
    <font>
      <sz val="16"/>
      <color rgb="FF000000"/>
      <name val="Times New Roman"/>
      <family val="1"/>
    </font>
    <font>
      <b/>
      <sz val="10"/>
      <color rgb="FF000000"/>
      <name val="Times New Roman"/>
      <family val="1"/>
    </font>
    <font>
      <sz val="11"/>
      <name val="Calibri"/>
      <family val="2"/>
    </font>
    <font>
      <b/>
      <sz val="8"/>
      <color rgb="FF000000"/>
      <name val="Times New Roman"/>
      <family val="1"/>
    </font>
    <font>
      <sz val="11"/>
      <color rgb="FF000000"/>
      <name val="Calibri"/>
      <family val="2"/>
    </font>
    <font>
      <sz val="11"/>
      <color theme="1"/>
      <name val="Calibri"/>
      <family val="2"/>
    </font>
    <font>
      <sz val="10"/>
      <color theme="1"/>
      <name val="Times New Roman"/>
      <family val="1"/>
    </font>
    <font>
      <sz val="11"/>
      <color rgb="FF242424"/>
      <name val="Aptos Narrow"/>
    </font>
    <font>
      <b/>
      <sz val="11"/>
      <color rgb="FF000000"/>
      <name val="Times New Roman"/>
      <family val="1"/>
    </font>
    <font>
      <sz val="11"/>
      <color rgb="FF000000"/>
      <name val="Times New Roman"/>
      <family val="1"/>
    </font>
    <font>
      <b/>
      <u/>
      <sz val="11"/>
      <color rgb="FF000000"/>
      <name val="Times New Roman"/>
      <family val="1"/>
    </font>
    <font>
      <b/>
      <sz val="11"/>
      <color rgb="FF000000"/>
      <name val="Calibri"/>
      <family val="2"/>
    </font>
    <font>
      <b/>
      <u/>
      <sz val="10"/>
      <color theme="1"/>
      <name val="Arial"/>
      <family val="2"/>
    </font>
    <font>
      <b/>
      <sz val="10"/>
      <color theme="1"/>
      <name val="Arial"/>
      <family val="2"/>
    </font>
    <font>
      <b/>
      <sz val="9"/>
      <color theme="1"/>
      <name val="Arial"/>
      <family val="2"/>
    </font>
    <font>
      <sz val="10"/>
      <color theme="1"/>
      <name val="Arial"/>
      <family val="2"/>
    </font>
    <font>
      <b/>
      <sz val="12"/>
      <color rgb="FF000000"/>
      <name val="Calibri"/>
      <family val="2"/>
    </font>
    <font>
      <sz val="10"/>
      <color rgb="FF000000"/>
      <name val="Arial"/>
      <family val="2"/>
    </font>
    <font>
      <sz val="9"/>
      <color rgb="FF000000"/>
      <name val="Arial"/>
      <family val="2"/>
    </font>
    <font>
      <sz val="9"/>
      <color theme="1"/>
      <name val="Arial"/>
      <family val="2"/>
    </font>
    <font>
      <sz val="10"/>
      <color theme="1"/>
      <name val="Calibri"/>
      <family val="2"/>
    </font>
    <font>
      <b/>
      <sz val="10"/>
      <color rgb="FF000000"/>
      <name val="Calibri"/>
      <family val="2"/>
    </font>
  </fonts>
  <fills count="9">
    <fill>
      <patternFill patternType="none"/>
    </fill>
    <fill>
      <patternFill patternType="gray125"/>
    </fill>
    <fill>
      <patternFill patternType="solid">
        <fgColor rgb="FFC0C0C0"/>
        <bgColor rgb="FFC0C0C0"/>
      </patternFill>
    </fill>
    <fill>
      <patternFill patternType="solid">
        <fgColor rgb="FFFFFFFF"/>
        <bgColor rgb="FFFFFFFF"/>
      </patternFill>
    </fill>
    <fill>
      <patternFill patternType="solid">
        <fgColor rgb="FF99CCFF"/>
        <bgColor rgb="FF99CCFF"/>
      </patternFill>
    </fill>
    <fill>
      <patternFill patternType="solid">
        <fgColor rgb="FFFFFF99"/>
        <bgColor rgb="FFFFFF99"/>
      </patternFill>
    </fill>
    <fill>
      <patternFill patternType="solid">
        <fgColor rgb="FF969696"/>
        <bgColor rgb="FF969696"/>
      </patternFill>
    </fill>
    <fill>
      <patternFill patternType="solid">
        <fgColor rgb="FFFFFF00"/>
        <bgColor rgb="FFFFFF00"/>
      </patternFill>
    </fill>
    <fill>
      <patternFill patternType="solid">
        <fgColor theme="0"/>
        <bgColor theme="0"/>
      </patternFill>
    </fill>
  </fills>
  <borders count="66">
    <border>
      <left/>
      <right/>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double">
        <color rgb="FF000000"/>
      </left>
      <right style="dotted">
        <color rgb="FF000000"/>
      </right>
      <top style="double">
        <color rgb="FF000000"/>
      </top>
      <bottom style="dotted">
        <color rgb="FF000000"/>
      </bottom>
      <diagonal/>
    </border>
    <border>
      <left style="dotted">
        <color rgb="FF000000"/>
      </left>
      <right style="dotted">
        <color rgb="FF000000"/>
      </right>
      <top style="double">
        <color rgb="FF000000"/>
      </top>
      <bottom style="dotted">
        <color rgb="FF000000"/>
      </bottom>
      <diagonal/>
    </border>
    <border>
      <left style="dotted">
        <color rgb="FF000000"/>
      </left>
      <right style="double">
        <color rgb="FF000000"/>
      </right>
      <top style="double">
        <color rgb="FF000000"/>
      </top>
      <bottom style="dotted">
        <color rgb="FF000000"/>
      </bottom>
      <diagonal/>
    </border>
    <border>
      <left style="double">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dotted">
        <color rgb="FF000000"/>
      </left>
      <right style="double">
        <color rgb="FF000000"/>
      </right>
      <top style="dotted">
        <color rgb="FF000000"/>
      </top>
      <bottom style="thin">
        <color rgb="FF000000"/>
      </bottom>
      <diagonal/>
    </border>
    <border>
      <left style="double">
        <color rgb="FF000000"/>
      </left>
      <right style="dotted">
        <color rgb="FF000000"/>
      </right>
      <top style="thin">
        <color rgb="FF000000"/>
      </top>
      <bottom style="dotted">
        <color rgb="FF000000"/>
      </bottom>
      <diagonal/>
    </border>
    <border>
      <left style="dotted">
        <color rgb="FF000000"/>
      </left>
      <right style="dotted">
        <color rgb="FF000000"/>
      </right>
      <top style="thin">
        <color rgb="FF000000"/>
      </top>
      <bottom style="dotted">
        <color rgb="FF000000"/>
      </bottom>
      <diagonal/>
    </border>
    <border>
      <left style="dotted">
        <color rgb="FF000000"/>
      </left>
      <right style="double">
        <color rgb="FF000000"/>
      </right>
      <top style="thin">
        <color rgb="FF000000"/>
      </top>
      <bottom style="dotted">
        <color rgb="FF000000"/>
      </bottom>
      <diagonal/>
    </border>
    <border>
      <left style="double">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uble">
        <color rgb="FF000000"/>
      </right>
      <top style="dotted">
        <color rgb="FF000000"/>
      </top>
      <bottom style="dotted">
        <color rgb="FF000000"/>
      </bottom>
      <diagonal/>
    </border>
    <border>
      <left style="double">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double">
        <color rgb="FF000000"/>
      </right>
      <top/>
      <bottom style="dotted">
        <color rgb="FF000000"/>
      </bottom>
      <diagonal/>
    </border>
    <border>
      <left style="double">
        <color rgb="FF000000"/>
      </left>
      <right style="dotted">
        <color rgb="FF000000"/>
      </right>
      <top style="dotted">
        <color rgb="FF000000"/>
      </top>
      <bottom/>
      <diagonal/>
    </border>
    <border>
      <left style="dotted">
        <color rgb="FF000000"/>
      </left>
      <right style="dotted">
        <color rgb="FF000000"/>
      </right>
      <top style="dotted">
        <color rgb="FF000000"/>
      </top>
      <bottom/>
      <diagonal/>
    </border>
    <border>
      <left style="dotted">
        <color rgb="FF000000"/>
      </left>
      <right style="double">
        <color rgb="FF000000"/>
      </right>
      <top style="dotted">
        <color rgb="FF000000"/>
      </top>
      <bottom/>
      <diagonal/>
    </border>
    <border>
      <left style="double">
        <color rgb="FF000000"/>
      </left>
      <right style="dotted">
        <color rgb="FF000000"/>
      </right>
      <top style="dotted">
        <color rgb="FF000000"/>
      </top>
      <bottom style="double">
        <color rgb="FF000000"/>
      </bottom>
      <diagonal/>
    </border>
    <border>
      <left style="dotted">
        <color rgb="FF000000"/>
      </left>
      <right style="dotted">
        <color rgb="FF000000"/>
      </right>
      <top style="dotted">
        <color rgb="FF000000"/>
      </top>
      <bottom style="double">
        <color rgb="FF000000"/>
      </bottom>
      <diagonal/>
    </border>
    <border>
      <left style="dotted">
        <color rgb="FF000000"/>
      </left>
      <right style="double">
        <color rgb="FF000000"/>
      </right>
      <top style="dotted">
        <color rgb="FF000000"/>
      </top>
      <bottom style="double">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diagonal/>
    </border>
    <border>
      <left style="thin">
        <color rgb="FF000000"/>
      </left>
      <right style="medium">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style="thin">
        <color rgb="FF000000"/>
      </left>
      <right style="medium">
        <color rgb="FF000000"/>
      </right>
      <top/>
      <bottom style="medium">
        <color rgb="FF000000"/>
      </bottom>
      <diagonal/>
    </border>
    <border>
      <left style="thin">
        <color rgb="FF000000"/>
      </left>
      <right/>
      <top/>
      <bottom/>
      <diagonal/>
    </border>
    <border>
      <left/>
      <right/>
      <top/>
      <bottom/>
      <diagonal/>
    </border>
    <border>
      <left/>
      <right style="thin">
        <color rgb="FF000000"/>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98">
    <xf numFmtId="0" fontId="0" fillId="0" borderId="0" xfId="0"/>
    <xf numFmtId="0" fontId="3" fillId="0" borderId="0" xfId="0" applyFont="1"/>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7" fillId="0" borderId="0" xfId="0" applyFont="1" applyAlignment="1">
      <alignment horizontal="center" wrapText="1"/>
    </xf>
    <xf numFmtId="0" fontId="7" fillId="0" borderId="0" xfId="0" applyFont="1" applyAlignment="1">
      <alignment vertical="top"/>
    </xf>
    <xf numFmtId="0" fontId="7" fillId="0" borderId="0" xfId="0" applyFont="1" applyAlignment="1">
      <alignment horizontal="center"/>
    </xf>
    <xf numFmtId="0" fontId="7" fillId="0" borderId="0" xfId="0" applyFont="1" applyAlignment="1">
      <alignment horizontal="center" vertical="top" wrapText="1"/>
    </xf>
    <xf numFmtId="0" fontId="8"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xf numFmtId="0" fontId="4" fillId="2" borderId="0" xfId="0" applyFont="1" applyFill="1" applyAlignment="1">
      <alignment horizontal="center" vertical="center" wrapText="1"/>
    </xf>
    <xf numFmtId="0" fontId="7" fillId="0" borderId="6" xfId="0" applyFont="1" applyBorder="1" applyAlignment="1">
      <alignment horizontal="center" wrapText="1"/>
    </xf>
    <xf numFmtId="0" fontId="7" fillId="0" borderId="7" xfId="0" applyFont="1" applyBorder="1" applyAlignment="1">
      <alignment vertical="top"/>
    </xf>
    <xf numFmtId="0" fontId="7" fillId="0" borderId="7" xfId="0" applyFont="1" applyBorder="1" applyAlignment="1">
      <alignment horizontal="center"/>
    </xf>
    <xf numFmtId="0" fontId="7" fillId="0" borderId="7" xfId="0" applyFont="1" applyBorder="1" applyAlignment="1">
      <alignment horizontal="center" vertical="top" wrapText="1"/>
    </xf>
    <xf numFmtId="0" fontId="7" fillId="0" borderId="7" xfId="0" applyFont="1" applyBorder="1" applyAlignment="1">
      <alignment horizontal="left" vertical="top" wrapText="1"/>
    </xf>
    <xf numFmtId="0" fontId="7" fillId="0" borderId="7" xfId="0" applyFont="1" applyBorder="1"/>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0" borderId="9" xfId="0" applyFont="1" applyBorder="1" applyAlignment="1">
      <alignment horizontal="center" wrapText="1"/>
    </xf>
    <xf numFmtId="0" fontId="7" fillId="0" borderId="10" xfId="0" applyFont="1" applyBorder="1" applyAlignment="1">
      <alignment vertical="top"/>
    </xf>
    <xf numFmtId="0" fontId="7" fillId="0" borderId="10" xfId="0" applyFont="1" applyBorder="1" applyAlignment="1">
      <alignment horizontal="center"/>
    </xf>
    <xf numFmtId="0" fontId="7" fillId="0" borderId="10" xfId="0" applyFont="1" applyBorder="1" applyAlignment="1">
      <alignment horizontal="center" vertical="top" wrapText="1"/>
    </xf>
    <xf numFmtId="0" fontId="7" fillId="0" borderId="10" xfId="0" applyFont="1" applyBorder="1" applyAlignment="1">
      <alignment horizontal="left" vertical="top" wrapText="1"/>
    </xf>
    <xf numFmtId="0" fontId="7" fillId="0" borderId="10" xfId="0" applyFont="1" applyBorder="1"/>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7" fillId="0" borderId="12" xfId="0" applyFont="1" applyBorder="1" applyAlignment="1">
      <alignment horizontal="center" wrapText="1"/>
    </xf>
    <xf numFmtId="0" fontId="7" fillId="0" borderId="13" xfId="0" applyFont="1" applyBorder="1" applyAlignment="1">
      <alignment vertical="top"/>
    </xf>
    <xf numFmtId="0" fontId="7" fillId="0" borderId="13" xfId="0" applyFont="1" applyBorder="1" applyAlignment="1">
      <alignment horizontal="center"/>
    </xf>
    <xf numFmtId="0" fontId="7" fillId="0" borderId="13" xfId="0" applyFont="1" applyBorder="1" applyAlignment="1">
      <alignment horizontal="center" vertical="top" wrapText="1"/>
    </xf>
    <xf numFmtId="0" fontId="7" fillId="0" borderId="13" xfId="0" applyFont="1" applyBorder="1" applyAlignment="1">
      <alignment horizontal="left" vertical="top" wrapText="1"/>
    </xf>
    <xf numFmtId="0" fontId="7" fillId="0" borderId="13" xfId="0" applyFont="1" applyBorder="1"/>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7" fillId="0" borderId="15" xfId="0" applyFont="1" applyBorder="1" applyAlignment="1">
      <alignment horizontal="center" wrapText="1"/>
    </xf>
    <xf numFmtId="0" fontId="7" fillId="0" borderId="16" xfId="0" applyFont="1" applyBorder="1" applyAlignment="1">
      <alignment vertical="top"/>
    </xf>
    <xf numFmtId="0" fontId="7" fillId="0" borderId="16" xfId="0" applyFont="1" applyBorder="1" applyAlignment="1">
      <alignment horizontal="center"/>
    </xf>
    <xf numFmtId="0" fontId="7" fillId="0" borderId="16" xfId="0" applyFont="1" applyBorder="1" applyAlignment="1">
      <alignment horizontal="center" vertical="top" wrapText="1"/>
    </xf>
    <xf numFmtId="0" fontId="8" fillId="0" borderId="16" xfId="0" applyFont="1" applyBorder="1" applyAlignment="1">
      <alignment horizontal="center" vertical="top" wrapText="1"/>
    </xf>
    <xf numFmtId="0" fontId="7" fillId="0" borderId="16" xfId="0" applyFont="1" applyBorder="1" applyAlignment="1">
      <alignment horizontal="left" vertical="top" wrapText="1"/>
    </xf>
    <xf numFmtId="0" fontId="7" fillId="0" borderId="16" xfId="0" applyFont="1" applyBorder="1"/>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8" fillId="0" borderId="10" xfId="0" applyFont="1" applyBorder="1" applyAlignment="1">
      <alignment horizontal="center" vertical="top" wrapText="1"/>
    </xf>
    <xf numFmtId="0" fontId="7" fillId="0" borderId="13" xfId="0" applyFont="1" applyBorder="1" applyAlignment="1">
      <alignment horizontal="center" vertical="top"/>
    </xf>
    <xf numFmtId="0" fontId="7" fillId="0" borderId="18" xfId="0" applyFont="1" applyBorder="1" applyAlignment="1">
      <alignment horizontal="center" wrapText="1"/>
    </xf>
    <xf numFmtId="0" fontId="7" fillId="0" borderId="19" xfId="0" applyFont="1" applyBorder="1" applyAlignment="1">
      <alignment horizontal="left" vertical="top" wrapText="1"/>
    </xf>
    <xf numFmtId="0" fontId="7" fillId="0" borderId="19" xfId="0" applyFont="1" applyBorder="1" applyAlignment="1">
      <alignment horizontal="center"/>
    </xf>
    <xf numFmtId="0" fontId="7" fillId="0" borderId="19" xfId="0" applyFont="1" applyBorder="1" applyAlignment="1">
      <alignment horizontal="center" vertical="top" wrapText="1"/>
    </xf>
    <xf numFmtId="0" fontId="7" fillId="0" borderId="19" xfId="0" applyFont="1" applyBorder="1"/>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7" fillId="0" borderId="21" xfId="0" applyFont="1" applyBorder="1" applyAlignment="1">
      <alignment horizontal="center" wrapText="1"/>
    </xf>
    <xf numFmtId="0" fontId="7" fillId="0" borderId="22" xfId="0" applyFont="1" applyBorder="1" applyAlignment="1">
      <alignment horizontal="left" vertical="top" wrapText="1"/>
    </xf>
    <xf numFmtId="0" fontId="7" fillId="0" borderId="22" xfId="0" applyFont="1" applyBorder="1" applyAlignment="1">
      <alignment horizontal="center"/>
    </xf>
    <xf numFmtId="0" fontId="7" fillId="0" borderId="22" xfId="0" applyFont="1" applyBorder="1" applyAlignment="1">
      <alignment horizontal="center" vertical="top" wrapText="1"/>
    </xf>
    <xf numFmtId="0" fontId="7" fillId="0" borderId="22" xfId="0" applyFont="1" applyBorder="1"/>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7" fillId="0" borderId="19" xfId="0" applyFont="1" applyBorder="1" applyAlignment="1">
      <alignment horizontal="center" vertical="top"/>
    </xf>
    <xf numFmtId="0" fontId="7" fillId="3" borderId="13"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0" borderId="16" xfId="0" applyFont="1" applyBorder="1" applyAlignment="1">
      <alignment vertical="center"/>
    </xf>
    <xf numFmtId="0" fontId="7" fillId="0" borderId="16" xfId="0" applyFont="1" applyBorder="1" applyAlignment="1">
      <alignment horizontal="center" vertical="top"/>
    </xf>
    <xf numFmtId="0" fontId="7" fillId="0" borderId="22" xfId="0" applyFont="1" applyBorder="1" applyAlignment="1">
      <alignment vertical="center"/>
    </xf>
    <xf numFmtId="0" fontId="7" fillId="0" borderId="13" xfId="0" applyFont="1" applyBorder="1" applyAlignment="1">
      <alignment vertical="center"/>
    </xf>
    <xf numFmtId="0" fontId="7" fillId="0" borderId="10" xfId="0" applyFont="1" applyBorder="1" applyAlignment="1">
      <alignment vertical="center"/>
    </xf>
    <xf numFmtId="0" fontId="7" fillId="3" borderId="16" xfId="0" applyFont="1" applyFill="1" applyBorder="1" applyAlignment="1">
      <alignment horizontal="left" vertical="top" wrapText="1"/>
    </xf>
    <xf numFmtId="1" fontId="7" fillId="0" borderId="16" xfId="0" applyNumberFormat="1" applyFont="1" applyBorder="1" applyAlignment="1">
      <alignment horizontal="center" vertical="top" wrapText="1"/>
    </xf>
    <xf numFmtId="164" fontId="7" fillId="0" borderId="22" xfId="0" applyNumberFormat="1" applyFont="1" applyBorder="1" applyAlignment="1">
      <alignment horizontal="center" vertical="top" wrapText="1"/>
    </xf>
    <xf numFmtId="0" fontId="7" fillId="0" borderId="24" xfId="0" applyFont="1" applyBorder="1" applyAlignment="1">
      <alignment horizontal="center" wrapText="1"/>
    </xf>
    <xf numFmtId="0" fontId="7" fillId="0" borderId="25" xfId="0" applyFont="1" applyBorder="1" applyAlignment="1">
      <alignment horizontal="left" vertical="top" wrapText="1"/>
    </xf>
    <xf numFmtId="0" fontId="7" fillId="0" borderId="25" xfId="0" applyFont="1" applyBorder="1" applyAlignment="1">
      <alignment horizontal="center"/>
    </xf>
    <xf numFmtId="0" fontId="7" fillId="0" borderId="25" xfId="0" applyFont="1" applyBorder="1" applyAlignment="1">
      <alignment horizontal="center" vertical="top" wrapText="1"/>
    </xf>
    <xf numFmtId="0" fontId="7" fillId="0" borderId="25" xfId="0" applyFont="1" applyBorder="1" applyAlignment="1">
      <alignment vertical="center"/>
    </xf>
    <xf numFmtId="0" fontId="7" fillId="0" borderId="25" xfId="0" applyFont="1" applyBorder="1"/>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9" fillId="0" borderId="0" xfId="0" applyFont="1" applyAlignment="1">
      <alignment horizontal="left" vertical="top" wrapText="1"/>
    </xf>
    <xf numFmtId="0" fontId="7" fillId="3" borderId="19" xfId="0" applyFont="1" applyFill="1" applyBorder="1" applyAlignment="1">
      <alignment horizontal="center" vertical="top" wrapText="1"/>
    </xf>
    <xf numFmtId="0" fontId="7" fillId="3" borderId="22" xfId="0" applyFont="1" applyFill="1" applyBorder="1" applyAlignment="1">
      <alignment horizontal="center" vertical="top" wrapText="1"/>
    </xf>
    <xf numFmtId="0" fontId="7" fillId="3" borderId="16" xfId="0" applyFont="1" applyFill="1" applyBorder="1" applyAlignment="1">
      <alignment horizontal="center" vertical="top" wrapText="1"/>
    </xf>
    <xf numFmtId="0" fontId="8" fillId="0" borderId="19" xfId="0" applyFont="1" applyBorder="1" applyAlignment="1">
      <alignment horizontal="left" vertical="top" wrapText="1"/>
    </xf>
    <xf numFmtId="0" fontId="7" fillId="0" borderId="27" xfId="0" applyFont="1" applyBorder="1" applyAlignment="1">
      <alignment vertical="center"/>
    </xf>
    <xf numFmtId="0" fontId="7" fillId="0" borderId="19" xfId="0" applyFont="1" applyBorder="1" applyAlignment="1">
      <alignment vertical="top"/>
    </xf>
    <xf numFmtId="0" fontId="7" fillId="0" borderId="19" xfId="0" applyFont="1" applyBorder="1" applyAlignment="1">
      <alignment vertical="center"/>
    </xf>
    <xf numFmtId="0" fontId="7" fillId="0" borderId="22" xfId="0" applyFont="1" applyBorder="1" applyAlignment="1">
      <alignment vertical="top"/>
    </xf>
    <xf numFmtId="0" fontId="10" fillId="0" borderId="0" xfId="0" applyFont="1"/>
    <xf numFmtId="164" fontId="7" fillId="0" borderId="19" xfId="0" applyNumberFormat="1" applyFont="1" applyBorder="1" applyAlignment="1">
      <alignment horizontal="center" vertical="top" wrapText="1"/>
    </xf>
    <xf numFmtId="164" fontId="7" fillId="0" borderId="16" xfId="0" applyNumberFormat="1" applyFont="1" applyBorder="1" applyAlignment="1">
      <alignment horizontal="center" vertical="top" wrapText="1"/>
    </xf>
    <xf numFmtId="0" fontId="7" fillId="0" borderId="22" xfId="0" applyFont="1" applyBorder="1" applyAlignment="1">
      <alignment horizontal="center" vertical="top"/>
    </xf>
    <xf numFmtId="0" fontId="7" fillId="0" borderId="10" xfId="0" applyFont="1" applyBorder="1" applyAlignment="1">
      <alignment horizontal="center" vertical="top"/>
    </xf>
    <xf numFmtId="0" fontId="7" fillId="0" borderId="0" xfId="0" applyFont="1" applyAlignment="1">
      <alignment horizontal="left"/>
    </xf>
    <xf numFmtId="0" fontId="13" fillId="0" borderId="0" xfId="0" applyFont="1"/>
    <xf numFmtId="0" fontId="11" fillId="0" borderId="0" xfId="0" applyFont="1"/>
    <xf numFmtId="0" fontId="14" fillId="0" borderId="0" xfId="0" applyFont="1" applyAlignment="1">
      <alignment horizontal="center" vertical="center"/>
    </xf>
    <xf numFmtId="0" fontId="14" fillId="0" borderId="0" xfId="0" applyFont="1"/>
    <xf numFmtId="0" fontId="12" fillId="0" borderId="0" xfId="0" applyFont="1"/>
    <xf numFmtId="0" fontId="12" fillId="0" borderId="0" xfId="0" applyFont="1" applyAlignment="1">
      <alignment horizontal="center"/>
    </xf>
    <xf numFmtId="0" fontId="12" fillId="0" borderId="0" xfId="0" applyFont="1" applyAlignment="1">
      <alignment wrapText="1"/>
    </xf>
    <xf numFmtId="0" fontId="15" fillId="0" borderId="0" xfId="0" applyFont="1"/>
    <xf numFmtId="0" fontId="16" fillId="2" borderId="27" xfId="0" applyFont="1" applyFill="1" applyBorder="1" applyAlignment="1">
      <alignment horizontal="center"/>
    </xf>
    <xf numFmtId="0" fontId="16" fillId="3" borderId="30" xfId="0" applyFont="1" applyFill="1" applyBorder="1" applyAlignment="1">
      <alignment horizontal="left" vertical="center"/>
    </xf>
    <xf numFmtId="0" fontId="16" fillId="3" borderId="31" xfId="0" applyFont="1" applyFill="1" applyBorder="1" applyAlignment="1">
      <alignment horizontal="center" vertical="center"/>
    </xf>
    <xf numFmtId="0" fontId="16" fillId="3" borderId="30" xfId="0" applyFont="1" applyFill="1" applyBorder="1" applyAlignment="1">
      <alignment horizontal="center" vertical="center"/>
    </xf>
    <xf numFmtId="0" fontId="16" fillId="3" borderId="31" xfId="0" applyFont="1" applyFill="1" applyBorder="1" applyAlignment="1">
      <alignment horizontal="center" vertical="center" wrapText="1"/>
    </xf>
    <xf numFmtId="0" fontId="16" fillId="3" borderId="30" xfId="0" applyFont="1" applyFill="1" applyBorder="1" applyAlignment="1">
      <alignment horizontal="center"/>
    </xf>
    <xf numFmtId="0" fontId="16" fillId="3" borderId="32" xfId="0" applyFont="1" applyFill="1" applyBorder="1" applyAlignment="1">
      <alignment vertical="center" wrapText="1"/>
    </xf>
    <xf numFmtId="0" fontId="7" fillId="0" borderId="27" xfId="0" applyFont="1" applyBorder="1"/>
    <xf numFmtId="0" fontId="7" fillId="0" borderId="27" xfId="0" applyFont="1" applyBorder="1" applyAlignment="1">
      <alignment horizontal="center"/>
    </xf>
    <xf numFmtId="0" fontId="7" fillId="4" borderId="27" xfId="0" applyFont="1" applyFill="1" applyBorder="1" applyAlignment="1">
      <alignment horizontal="center"/>
    </xf>
    <xf numFmtId="0" fontId="7" fillId="5" borderId="27" xfId="0" applyFont="1" applyFill="1" applyBorder="1" applyAlignment="1">
      <alignment horizontal="center"/>
    </xf>
    <xf numFmtId="1" fontId="7" fillId="0" borderId="27" xfId="0" applyNumberFormat="1" applyFont="1" applyBorder="1" applyAlignment="1">
      <alignment horizontal="center"/>
    </xf>
    <xf numFmtId="0" fontId="7" fillId="0" borderId="0" xfId="0" applyFont="1" applyAlignment="1">
      <alignment horizontal="center" vertical="center"/>
    </xf>
    <xf numFmtId="0" fontId="14" fillId="0" borderId="27" xfId="0" applyFont="1" applyBorder="1" applyAlignment="1">
      <alignment horizontal="center"/>
    </xf>
    <xf numFmtId="0" fontId="7" fillId="0" borderId="27" xfId="0" applyFont="1" applyBorder="1" applyAlignment="1">
      <alignment horizontal="center" vertical="center"/>
    </xf>
    <xf numFmtId="0" fontId="14" fillId="0" borderId="0" xfId="0" applyFont="1" applyAlignment="1">
      <alignment horizontal="center"/>
    </xf>
    <xf numFmtId="1" fontId="7" fillId="0" borderId="0" xfId="0" applyNumberFormat="1" applyFont="1" applyAlignment="1">
      <alignment horizontal="center"/>
    </xf>
    <xf numFmtId="164" fontId="14" fillId="0" borderId="0" xfId="0" applyNumberFormat="1" applyFont="1" applyAlignment="1">
      <alignment horizontal="center" vertical="center"/>
    </xf>
    <xf numFmtId="1" fontId="7" fillId="0" borderId="0" xfId="0" applyNumberFormat="1" applyFont="1" applyAlignment="1">
      <alignment horizontal="center" vertical="center"/>
    </xf>
    <xf numFmtId="0" fontId="14" fillId="0" borderId="0" xfId="0" applyFont="1" applyAlignment="1">
      <alignment horizontal="right" vertical="center"/>
    </xf>
    <xf numFmtId="0" fontId="20" fillId="2" borderId="27" xfId="0" applyFont="1" applyFill="1" applyBorder="1" applyAlignment="1">
      <alignment wrapText="1"/>
    </xf>
    <xf numFmtId="0" fontId="18" fillId="2" borderId="27" xfId="0" applyFont="1" applyFill="1" applyBorder="1" applyAlignment="1">
      <alignment vertical="center" wrapText="1"/>
    </xf>
    <xf numFmtId="0" fontId="21" fillId="2" borderId="27" xfId="0" applyFont="1" applyFill="1" applyBorder="1" applyAlignment="1">
      <alignment wrapText="1"/>
    </xf>
    <xf numFmtId="0" fontId="22" fillId="2" borderId="27" xfId="0" applyFont="1" applyFill="1" applyBorder="1" applyAlignment="1">
      <alignment vertical="center" wrapText="1"/>
    </xf>
    <xf numFmtId="0" fontId="7" fillId="2" borderId="27" xfId="0" applyFont="1" applyFill="1" applyBorder="1"/>
    <xf numFmtId="0" fontId="7" fillId="2" borderId="27" xfId="0" applyFont="1" applyFill="1" applyBorder="1" applyAlignment="1">
      <alignment horizontal="center"/>
    </xf>
    <xf numFmtId="0" fontId="7" fillId="4" borderId="32" xfId="0" applyFont="1" applyFill="1" applyBorder="1" applyAlignment="1">
      <alignment horizontal="center"/>
    </xf>
    <xf numFmtId="0" fontId="7" fillId="2" borderId="32" xfId="0" applyFont="1" applyFill="1" applyBorder="1" applyAlignment="1">
      <alignment horizontal="center"/>
    </xf>
    <xf numFmtId="1" fontId="7" fillId="2" borderId="32" xfId="0" applyNumberFormat="1" applyFont="1" applyFill="1" applyBorder="1" applyAlignment="1">
      <alignment horizontal="center"/>
    </xf>
    <xf numFmtId="0" fontId="7" fillId="3" borderId="32" xfId="0" applyFont="1" applyFill="1" applyBorder="1" applyAlignment="1">
      <alignment horizontal="center"/>
    </xf>
    <xf numFmtId="0" fontId="7" fillId="0" borderId="0" xfId="0" applyFont="1" applyAlignment="1">
      <alignment vertical="center"/>
    </xf>
    <xf numFmtId="164" fontId="7" fillId="0" borderId="0" xfId="0" applyNumberFormat="1" applyFont="1" applyAlignment="1">
      <alignment horizontal="center" vertical="center"/>
    </xf>
    <xf numFmtId="0" fontId="8" fillId="0" borderId="27" xfId="0" applyFont="1" applyBorder="1" applyAlignment="1">
      <alignment horizontal="left" vertical="top" wrapText="1"/>
    </xf>
    <xf numFmtId="1" fontId="7" fillId="2" borderId="27" xfId="0" applyNumberFormat="1" applyFont="1" applyFill="1" applyBorder="1" applyAlignment="1">
      <alignment horizontal="center"/>
    </xf>
    <xf numFmtId="0" fontId="7" fillId="5" borderId="32" xfId="0" applyFont="1" applyFill="1" applyBorder="1" applyAlignment="1">
      <alignment horizontal="center"/>
    </xf>
    <xf numFmtId="1" fontId="14" fillId="0" borderId="27" xfId="0" applyNumberFormat="1" applyFont="1" applyBorder="1" applyAlignment="1">
      <alignment horizontal="center"/>
    </xf>
    <xf numFmtId="0" fontId="4" fillId="2" borderId="4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27" xfId="0" applyFont="1" applyBorder="1" applyAlignment="1">
      <alignment horizontal="center" wrapText="1"/>
    </xf>
    <xf numFmtId="0" fontId="7" fillId="0" borderId="27" xfId="0" applyFont="1" applyBorder="1" applyAlignment="1">
      <alignment horizontal="left" vertical="top" wrapText="1"/>
    </xf>
    <xf numFmtId="0" fontId="7" fillId="0" borderId="27" xfId="0" applyFont="1" applyBorder="1" applyAlignment="1">
      <alignment horizontal="center" vertical="top" wrapText="1"/>
    </xf>
    <xf numFmtId="0" fontId="7" fillId="0" borderId="27" xfId="0" applyFont="1" applyBorder="1" applyAlignment="1">
      <alignment horizontal="center" vertical="top"/>
    </xf>
    <xf numFmtId="0" fontId="7" fillId="3" borderId="27" xfId="0" applyFont="1" applyFill="1" applyBorder="1" applyAlignment="1">
      <alignment horizontal="center" vertical="top" wrapText="1"/>
    </xf>
    <xf numFmtId="164" fontId="7" fillId="0" borderId="27" xfId="0" applyNumberFormat="1" applyFont="1" applyBorder="1" applyAlignment="1">
      <alignment horizontal="center" vertical="top" wrapText="1"/>
    </xf>
    <xf numFmtId="0" fontId="7" fillId="0" borderId="33" xfId="0" applyFont="1" applyBorder="1" applyAlignment="1">
      <alignment horizontal="center"/>
    </xf>
    <xf numFmtId="0" fontId="7" fillId="0" borderId="33" xfId="0" applyFont="1" applyBorder="1"/>
    <xf numFmtId="0" fontId="19" fillId="0" borderId="0" xfId="0" applyFont="1"/>
    <xf numFmtId="0" fontId="24" fillId="2" borderId="45"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24" fillId="2" borderId="43" xfId="0" applyFont="1" applyFill="1" applyBorder="1" applyAlignment="1">
      <alignment horizontal="center" vertical="center" wrapText="1"/>
    </xf>
    <xf numFmtId="0" fontId="24" fillId="2" borderId="49" xfId="0" applyFont="1" applyFill="1" applyBorder="1" applyAlignment="1">
      <alignment horizontal="center" vertical="center" wrapText="1"/>
    </xf>
    <xf numFmtId="0" fontId="7" fillId="2" borderId="50" xfId="0" applyFont="1" applyFill="1" applyBorder="1" applyAlignment="1">
      <alignment horizontal="center"/>
    </xf>
    <xf numFmtId="0" fontId="24" fillId="2" borderId="30" xfId="0" applyFont="1" applyFill="1" applyBorder="1" applyAlignment="1">
      <alignment horizontal="center" vertical="center"/>
    </xf>
    <xf numFmtId="0" fontId="24" fillId="2" borderId="51" xfId="0" applyFont="1" applyFill="1" applyBorder="1" applyAlignment="1">
      <alignment horizontal="center" vertical="center" wrapText="1"/>
    </xf>
    <xf numFmtId="0" fontId="24" fillId="2" borderId="53" xfId="0" applyFont="1" applyFill="1" applyBorder="1" applyAlignment="1">
      <alignment horizontal="center" vertical="center" wrapText="1"/>
    </xf>
    <xf numFmtId="0" fontId="24" fillId="2" borderId="54" xfId="0" applyFont="1" applyFill="1" applyBorder="1" applyAlignment="1">
      <alignment horizontal="center" vertical="center" wrapText="1"/>
    </xf>
    <xf numFmtId="0" fontId="24" fillId="2" borderId="55" xfId="0" applyFont="1" applyFill="1" applyBorder="1" applyAlignment="1">
      <alignment horizontal="center" vertical="center" wrapText="1"/>
    </xf>
    <xf numFmtId="0" fontId="24" fillId="2" borderId="56" xfId="0" applyFont="1" applyFill="1" applyBorder="1" applyAlignment="1">
      <alignment horizontal="center" vertical="center" wrapText="1"/>
    </xf>
    <xf numFmtId="0" fontId="24" fillId="2" borderId="55" xfId="0" applyFont="1" applyFill="1" applyBorder="1" applyAlignment="1">
      <alignment horizontal="center" vertical="center" textRotation="90" wrapText="1"/>
    </xf>
    <xf numFmtId="0" fontId="24" fillId="2" borderId="57" xfId="0" applyFont="1" applyFill="1" applyBorder="1" applyAlignment="1">
      <alignment horizontal="center" vertical="center" wrapText="1"/>
    </xf>
    <xf numFmtId="0" fontId="9" fillId="8" borderId="62" xfId="0" applyFont="1" applyFill="1" applyBorder="1" applyAlignment="1">
      <alignment horizontal="center" vertical="center" wrapText="1"/>
    </xf>
    <xf numFmtId="0" fontId="7" fillId="0" borderId="1" xfId="0" applyFont="1" applyBorder="1"/>
    <xf numFmtId="0" fontId="7" fillId="0" borderId="1" xfId="0" applyFont="1" applyBorder="1" applyAlignment="1">
      <alignment horizontal="center"/>
    </xf>
    <xf numFmtId="0" fontId="7" fillId="0" borderId="36" xfId="0" applyFont="1" applyBorder="1" applyAlignment="1">
      <alignment horizontal="center"/>
    </xf>
    <xf numFmtId="0" fontId="9" fillId="8" borderId="47" xfId="0" applyFont="1" applyFill="1" applyBorder="1" applyAlignment="1">
      <alignment horizontal="center" vertical="center" wrapText="1"/>
    </xf>
    <xf numFmtId="0" fontId="7" fillId="0" borderId="37" xfId="0" applyFont="1" applyBorder="1" applyAlignment="1">
      <alignment horizontal="center"/>
    </xf>
    <xf numFmtId="0" fontId="9" fillId="8" borderId="63" xfId="0" applyFont="1" applyFill="1" applyBorder="1" applyAlignment="1">
      <alignment horizontal="center" vertical="center" wrapText="1"/>
    </xf>
    <xf numFmtId="0" fontId="7" fillId="0" borderId="33" xfId="0" applyFont="1" applyBorder="1" applyAlignment="1">
      <alignment horizontal="center" wrapText="1"/>
    </xf>
    <xf numFmtId="0" fontId="7" fillId="0" borderId="38" xfId="0" applyFont="1" applyBorder="1" applyAlignment="1">
      <alignment horizontal="center"/>
    </xf>
    <xf numFmtId="0" fontId="9" fillId="8" borderId="27" xfId="0" applyFont="1" applyFill="1" applyBorder="1" applyAlignment="1">
      <alignment horizontal="center" vertical="center" wrapText="1"/>
    </xf>
    <xf numFmtId="0" fontId="9" fillId="8" borderId="64" xfId="0" applyFont="1" applyFill="1" applyBorder="1" applyAlignment="1">
      <alignment horizontal="center" vertical="center" wrapText="1"/>
    </xf>
    <xf numFmtId="0" fontId="7" fillId="0" borderId="65" xfId="0" applyFont="1" applyBorder="1" applyAlignment="1">
      <alignment horizontal="center"/>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0" fontId="7" fillId="0" borderId="1" xfId="0" applyFont="1" applyBorder="1" applyAlignment="1">
      <alignment horizontal="center" vertical="top"/>
    </xf>
    <xf numFmtId="0" fontId="8" fillId="0" borderId="1" xfId="0" applyFont="1" applyBorder="1" applyAlignment="1">
      <alignment horizontal="left" vertical="top" wrapText="1"/>
    </xf>
    <xf numFmtId="0" fontId="4" fillId="2" borderId="43" xfId="0" applyFont="1" applyFill="1" applyBorder="1" applyAlignment="1">
      <alignment vertical="center" wrapText="1"/>
    </xf>
    <xf numFmtId="0" fontId="7" fillId="0" borderId="49" xfId="0" applyFont="1" applyBorder="1" applyAlignment="1">
      <alignment horizontal="left"/>
    </xf>
    <xf numFmtId="0" fontId="7" fillId="0" borderId="44" xfId="0" applyFont="1" applyBorder="1" applyAlignment="1">
      <alignment horizontal="left"/>
    </xf>
    <xf numFmtId="0" fontId="7" fillId="0" borderId="44" xfId="0" applyFont="1" applyBorder="1" applyAlignment="1">
      <alignment vertical="center"/>
    </xf>
    <xf numFmtId="0" fontId="7" fillId="0" borderId="44" xfId="0" applyFont="1" applyBorder="1" applyAlignment="1">
      <alignment horizontal="center" vertical="center"/>
    </xf>
    <xf numFmtId="0" fontId="11" fillId="0" borderId="44" xfId="0" applyFont="1" applyBorder="1"/>
    <xf numFmtId="0" fontId="7" fillId="0" borderId="44" xfId="0" applyFont="1" applyBorder="1"/>
    <xf numFmtId="0" fontId="7" fillId="0" borderId="44" xfId="0" applyFont="1" applyBorder="1" applyAlignment="1">
      <alignment horizontal="center"/>
    </xf>
    <xf numFmtId="0" fontId="7" fillId="0" borderId="48" xfId="0" applyFont="1" applyBorder="1"/>
    <xf numFmtId="0" fontId="12" fillId="0" borderId="59" xfId="0" applyFont="1" applyBorder="1"/>
    <xf numFmtId="0" fontId="7" fillId="0" borderId="61" xfId="0" applyFont="1" applyBorder="1"/>
    <xf numFmtId="0" fontId="7" fillId="0" borderId="59" xfId="0" applyFont="1" applyBorder="1"/>
    <xf numFmtId="0" fontId="7" fillId="0" borderId="29" xfId="0" applyFont="1" applyBorder="1"/>
    <xf numFmtId="0" fontId="7" fillId="0" borderId="31" xfId="0" applyFont="1" applyBorder="1"/>
    <xf numFmtId="0" fontId="7" fillId="0" borderId="31" xfId="0" applyFont="1" applyBorder="1" applyAlignment="1">
      <alignment horizontal="left"/>
    </xf>
    <xf numFmtId="0" fontId="7" fillId="0" borderId="31" xfId="0" applyFont="1" applyBorder="1" applyAlignment="1">
      <alignment horizontal="center"/>
    </xf>
    <xf numFmtId="0" fontId="7" fillId="0" borderId="28" xfId="0" applyFont="1" applyBorder="1"/>
    <xf numFmtId="0" fontId="7" fillId="3" borderId="60" xfId="0" applyFont="1" applyFill="1" applyBorder="1"/>
    <xf numFmtId="0" fontId="7" fillId="0" borderId="43" xfId="0" applyFont="1" applyBorder="1" applyAlignment="1">
      <alignment horizontal="center" vertical="center"/>
    </xf>
    <xf numFmtId="0" fontId="7" fillId="0" borderId="51" xfId="0" applyFont="1" applyBorder="1" applyAlignment="1">
      <alignment horizontal="center"/>
    </xf>
    <xf numFmtId="0" fontId="7" fillId="0" borderId="34" xfId="0" applyFont="1" applyBorder="1" applyAlignment="1">
      <alignment vertical="center"/>
    </xf>
    <xf numFmtId="0" fontId="7" fillId="0" borderId="50" xfId="0" applyFont="1" applyBorder="1" applyAlignment="1">
      <alignment horizontal="center" vertical="center"/>
    </xf>
    <xf numFmtId="0" fontId="14" fillId="3" borderId="60" xfId="0" applyFont="1" applyFill="1" applyBorder="1" applyAlignment="1">
      <alignment horizontal="right" vertical="center"/>
    </xf>
    <xf numFmtId="0" fontId="19" fillId="3" borderId="60" xfId="0" applyFont="1" applyFill="1" applyBorder="1" applyAlignment="1">
      <alignment horizontal="left" vertical="center"/>
    </xf>
    <xf numFmtId="1" fontId="7" fillId="0" borderId="31" xfId="0" applyNumberFormat="1" applyFont="1" applyBorder="1" applyAlignment="1">
      <alignment horizontal="center"/>
    </xf>
    <xf numFmtId="0" fontId="7" fillId="0" borderId="31" xfId="0" applyFont="1" applyBorder="1" applyAlignment="1">
      <alignment horizontal="center" vertical="center"/>
    </xf>
    <xf numFmtId="1" fontId="7" fillId="0" borderId="31" xfId="0" applyNumberFormat="1" applyFont="1" applyBorder="1" applyAlignment="1">
      <alignment horizontal="center" vertical="center"/>
    </xf>
    <xf numFmtId="0" fontId="7" fillId="0" borderId="34" xfId="0" applyFont="1" applyBorder="1" applyAlignment="1">
      <alignment horizontal="center" vertical="center"/>
    </xf>
    <xf numFmtId="164" fontId="7" fillId="0" borderId="34" xfId="0" applyNumberFormat="1" applyFont="1" applyBorder="1" applyAlignment="1">
      <alignment horizontal="center" vertical="center"/>
    </xf>
    <xf numFmtId="0" fontId="7" fillId="0" borderId="32" xfId="0" applyFont="1" applyBorder="1" applyAlignment="1">
      <alignment horizontal="center"/>
    </xf>
    <xf numFmtId="0" fontId="7" fillId="0" borderId="32" xfId="0" applyFont="1" applyBorder="1" applyAlignment="1">
      <alignment vertical="center"/>
    </xf>
    <xf numFmtId="0" fontId="7" fillId="0" borderId="32" xfId="0" applyFont="1" applyBorder="1" applyAlignment="1">
      <alignment horizontal="center" vertical="center"/>
    </xf>
    <xf numFmtId="9" fontId="7" fillId="0" borderId="34" xfId="0" applyNumberFormat="1" applyFont="1" applyBorder="1" applyAlignment="1">
      <alignment horizontal="left" vertical="center"/>
    </xf>
    <xf numFmtId="1" fontId="7" fillId="2" borderId="60" xfId="0" applyNumberFormat="1" applyFont="1" applyFill="1" applyBorder="1" applyAlignment="1">
      <alignment horizontal="center"/>
    </xf>
    <xf numFmtId="0" fontId="7" fillId="0" borderId="32" xfId="0" applyFont="1" applyBorder="1"/>
    <xf numFmtId="0" fontId="1" fillId="0" borderId="0" xfId="0" applyFont="1"/>
    <xf numFmtId="0" fontId="1" fillId="0" borderId="0" xfId="0" applyFont="1" applyAlignment="1">
      <alignment horizontal="center"/>
    </xf>
    <xf numFmtId="0" fontId="11" fillId="0" borderId="29" xfId="0" applyFont="1" applyBorder="1" applyAlignment="1">
      <alignment horizontal="center" vertical="center" wrapText="1"/>
    </xf>
    <xf numFmtId="0" fontId="5" fillId="0" borderId="31" xfId="0" applyFont="1" applyBorder="1" applyAlignment="1"/>
    <xf numFmtId="0" fontId="4" fillId="2" borderId="2" xfId="0" applyFont="1" applyFill="1" applyBorder="1" applyAlignment="1">
      <alignment horizontal="center" wrapText="1"/>
    </xf>
    <xf numFmtId="0" fontId="5" fillId="0" borderId="3" xfId="0" applyFont="1" applyBorder="1" applyAlignment="1"/>
    <xf numFmtId="0" fontId="5" fillId="0" borderId="4" xfId="0" applyFont="1" applyBorder="1" applyAlignment="1"/>
    <xf numFmtId="0" fontId="4" fillId="2" borderId="2" xfId="0" applyFont="1" applyFill="1" applyBorder="1" applyAlignment="1">
      <alignment horizontal="center" vertical="center" wrapText="1"/>
    </xf>
    <xf numFmtId="0" fontId="5" fillId="0" borderId="5" xfId="0" applyFont="1" applyBorder="1" applyAlignment="1"/>
    <xf numFmtId="0" fontId="6" fillId="2" borderId="40" xfId="0" applyFont="1" applyFill="1" applyBorder="1" applyAlignment="1">
      <alignment horizontal="center" vertical="center" wrapText="1"/>
    </xf>
    <xf numFmtId="0" fontId="5" fillId="0" borderId="61" xfId="0" applyFont="1" applyBorder="1" applyAlignment="1"/>
    <xf numFmtId="0" fontId="6" fillId="2" borderId="41" xfId="0" applyFont="1" applyFill="1" applyBorder="1" applyAlignment="1">
      <alignment horizontal="center" vertical="center" wrapText="1"/>
    </xf>
    <xf numFmtId="0" fontId="5" fillId="0" borderId="34" xfId="0" applyFont="1" applyBorder="1" applyAlignment="1"/>
    <xf numFmtId="0" fontId="2" fillId="0" borderId="0" xfId="0" applyFont="1" applyAlignment="1">
      <alignment horizontal="center" vertical="center"/>
    </xf>
    <xf numFmtId="0" fontId="0" fillId="0" borderId="0" xfId="0" applyAlignment="1"/>
    <xf numFmtId="0" fontId="2" fillId="0" borderId="0" xfId="0" applyFont="1" applyAlignment="1">
      <alignment horizontal="center"/>
    </xf>
    <xf numFmtId="0" fontId="4" fillId="2" borderId="39" xfId="0" applyFont="1" applyFill="1" applyBorder="1" applyAlignment="1">
      <alignment horizontal="center" vertical="center" wrapText="1"/>
    </xf>
    <xf numFmtId="0" fontId="5" fillId="0" borderId="53" xfId="0" applyFont="1" applyBorder="1" applyAlignment="1"/>
    <xf numFmtId="0" fontId="4" fillId="2" borderId="41" xfId="0" applyFont="1" applyFill="1" applyBorder="1" applyAlignment="1">
      <alignment horizontal="left" vertical="center" wrapText="1"/>
    </xf>
    <xf numFmtId="0" fontId="5" fillId="0" borderId="55" xfId="0" applyFont="1" applyBorder="1" applyAlignment="1"/>
    <xf numFmtId="0" fontId="4" fillId="2" borderId="41" xfId="0" applyFont="1" applyFill="1" applyBorder="1" applyAlignment="1">
      <alignment horizontal="center" vertical="center" wrapText="1"/>
    </xf>
    <xf numFmtId="0" fontId="7" fillId="0" borderId="43" xfId="0" applyFont="1" applyBorder="1" applyAlignment="1">
      <alignment horizontal="center" vertical="center"/>
    </xf>
    <xf numFmtId="0" fontId="5" fillId="0" borderId="32" xfId="0" applyFont="1" applyBorder="1" applyAlignment="1"/>
    <xf numFmtId="0" fontId="16" fillId="2" borderId="34" xfId="0" applyFont="1" applyFill="1" applyBorder="1" applyAlignment="1">
      <alignment horizontal="center" vertical="center" wrapText="1"/>
    </xf>
    <xf numFmtId="0" fontId="17" fillId="2" borderId="43" xfId="0" applyFont="1" applyFill="1" applyBorder="1" applyAlignment="1">
      <alignment horizontal="center" vertical="center" wrapText="1"/>
    </xf>
    <xf numFmtId="0" fontId="16" fillId="2" borderId="61" xfId="0" applyFont="1" applyFill="1" applyBorder="1" applyAlignment="1">
      <alignment horizontal="center" vertical="center" wrapText="1"/>
    </xf>
    <xf numFmtId="0" fontId="5" fillId="0" borderId="28" xfId="0" applyFont="1" applyBorder="1" applyAlignment="1"/>
    <xf numFmtId="0" fontId="17" fillId="2" borderId="59" xfId="0" applyFont="1" applyFill="1" applyBorder="1" applyAlignment="1">
      <alignment horizontal="center" vertical="center" wrapText="1"/>
    </xf>
    <xf numFmtId="0" fontId="5" fillId="0" borderId="29" xfId="0" applyFont="1" applyBorder="1" applyAlignment="1"/>
    <xf numFmtId="0" fontId="16" fillId="2" borderId="29" xfId="0" applyFont="1" applyFill="1" applyBorder="1" applyAlignment="1">
      <alignment horizontal="center"/>
    </xf>
    <xf numFmtId="164" fontId="7" fillId="0" borderId="43" xfId="0" applyNumberFormat="1" applyFont="1" applyBorder="1" applyAlignment="1">
      <alignment horizontal="center" vertical="center"/>
    </xf>
    <xf numFmtId="0" fontId="7" fillId="0" borderId="49" xfId="0" applyFont="1" applyBorder="1" applyAlignment="1">
      <alignment horizontal="center" vertical="center"/>
    </xf>
    <xf numFmtId="1" fontId="7" fillId="0" borderId="43" xfId="0" applyNumberFormat="1" applyFont="1" applyBorder="1" applyAlignment="1">
      <alignment horizontal="center" vertical="center"/>
    </xf>
    <xf numFmtId="1" fontId="7" fillId="0" borderId="34" xfId="0" applyNumberFormat="1" applyFont="1" applyBorder="1" applyAlignment="1">
      <alignment horizontal="center" vertical="center"/>
    </xf>
    <xf numFmtId="164" fontId="7" fillId="0" borderId="43" xfId="0" applyNumberFormat="1" applyFont="1" applyBorder="1" applyAlignment="1">
      <alignment horizontal="center" vertical="center" wrapText="1"/>
    </xf>
    <xf numFmtId="0" fontId="7" fillId="0" borderId="34" xfId="0" applyFont="1" applyBorder="1" applyAlignment="1">
      <alignment horizontal="center" vertical="center"/>
    </xf>
    <xf numFmtId="0" fontId="7" fillId="0" borderId="59" xfId="0" applyFont="1" applyBorder="1" applyAlignment="1">
      <alignment horizontal="center" vertical="center"/>
    </xf>
    <xf numFmtId="0" fontId="7" fillId="4" borderId="50" xfId="0" applyFont="1" applyFill="1" applyBorder="1" applyAlignment="1">
      <alignment horizontal="center" vertical="center"/>
    </xf>
    <xf numFmtId="0" fontId="5" fillId="0" borderId="30" xfId="0" applyFont="1" applyBorder="1" applyAlignment="1"/>
    <xf numFmtId="0" fontId="5" fillId="0" borderId="51" xfId="0" applyFont="1" applyBorder="1" applyAlignment="1"/>
    <xf numFmtId="0" fontId="7" fillId="4" borderId="50" xfId="0" applyFont="1" applyFill="1" applyBorder="1" applyAlignment="1">
      <alignment horizontal="center" wrapText="1"/>
    </xf>
    <xf numFmtId="0" fontId="7" fillId="3" borderId="43" xfId="0" applyFont="1" applyFill="1" applyBorder="1" applyAlignment="1">
      <alignment horizontal="center" vertical="center"/>
    </xf>
    <xf numFmtId="0" fontId="16" fillId="2" borderId="43" xfId="0" applyFont="1" applyFill="1" applyBorder="1" applyAlignment="1">
      <alignment horizontal="left" vertical="center"/>
    </xf>
    <xf numFmtId="0" fontId="16" fillId="2" borderId="34" xfId="0" applyFont="1" applyFill="1" applyBorder="1" applyAlignment="1">
      <alignment horizontal="center" vertical="center"/>
    </xf>
    <xf numFmtId="0" fontId="18" fillId="2" borderId="43" xfId="0" applyFont="1" applyFill="1" applyBorder="1" applyAlignment="1">
      <alignment horizontal="center" vertical="center" wrapText="1"/>
    </xf>
    <xf numFmtId="0" fontId="18" fillId="2" borderId="49" xfId="0" applyFont="1" applyFill="1" applyBorder="1" applyAlignment="1">
      <alignment horizontal="center" vertical="center" wrapText="1"/>
    </xf>
    <xf numFmtId="164" fontId="7" fillId="0" borderId="34" xfId="0" applyNumberFormat="1" applyFont="1" applyBorder="1" applyAlignment="1">
      <alignment horizontal="center" vertical="center"/>
    </xf>
    <xf numFmtId="0" fontId="16" fillId="2" borderId="43" xfId="0" applyFont="1" applyFill="1" applyBorder="1" applyAlignment="1">
      <alignment horizontal="center" vertical="center" wrapText="1"/>
    </xf>
    <xf numFmtId="0" fontId="16" fillId="2" borderId="49" xfId="0" applyFont="1" applyFill="1" applyBorder="1" applyAlignment="1">
      <alignment horizontal="center" vertical="center" wrapText="1"/>
    </xf>
    <xf numFmtId="0" fontId="14" fillId="6" borderId="43" xfId="0" applyFont="1" applyFill="1" applyBorder="1" applyAlignment="1">
      <alignment horizontal="right" vertical="center"/>
    </xf>
    <xf numFmtId="0" fontId="14" fillId="0" borderId="50" xfId="0" applyFont="1" applyBorder="1" applyAlignment="1">
      <alignment horizontal="center"/>
    </xf>
    <xf numFmtId="0" fontId="7" fillId="0" borderId="31" xfId="0" applyFont="1" applyBorder="1" applyAlignment="1">
      <alignment horizontal="left" vertical="center"/>
    </xf>
    <xf numFmtId="0" fontId="16" fillId="2" borderId="43" xfId="0" applyFont="1" applyFill="1" applyBorder="1" applyAlignment="1">
      <alignment horizontal="center" vertical="center"/>
    </xf>
    <xf numFmtId="0" fontId="17" fillId="2" borderId="49" xfId="0" applyFont="1" applyFill="1" applyBorder="1" applyAlignment="1">
      <alignment horizontal="center" vertical="center" wrapText="1"/>
    </xf>
    <xf numFmtId="0" fontId="16" fillId="2" borderId="48" xfId="0" applyFont="1" applyFill="1" applyBorder="1" applyAlignment="1">
      <alignment horizontal="center" vertical="center" wrapText="1"/>
    </xf>
    <xf numFmtId="0" fontId="16" fillId="2" borderId="50" xfId="0" applyFont="1" applyFill="1" applyBorder="1" applyAlignment="1">
      <alignment horizontal="center"/>
    </xf>
    <xf numFmtId="0" fontId="14" fillId="6" borderId="50" xfId="0" applyFont="1" applyFill="1" applyBorder="1" applyAlignment="1">
      <alignment horizontal="center"/>
    </xf>
    <xf numFmtId="164" fontId="14" fillId="0" borderId="43" xfId="0" applyNumberFormat="1" applyFont="1" applyBorder="1" applyAlignment="1">
      <alignment horizontal="center" vertical="center"/>
    </xf>
    <xf numFmtId="0" fontId="18" fillId="0" borderId="43" xfId="0" applyFont="1" applyBorder="1" applyAlignment="1">
      <alignment horizontal="center" vertical="center"/>
    </xf>
    <xf numFmtId="0" fontId="20" fillId="2" borderId="29" xfId="0" applyFont="1" applyFill="1" applyBorder="1" applyAlignment="1">
      <alignment horizontal="center" wrapText="1"/>
    </xf>
    <xf numFmtId="0" fontId="20" fillId="2" borderId="31" xfId="0" applyFont="1" applyFill="1" applyBorder="1" applyAlignment="1">
      <alignment horizontal="center" wrapText="1"/>
    </xf>
    <xf numFmtId="0" fontId="7" fillId="2" borderId="50" xfId="0" applyFont="1" applyFill="1" applyBorder="1" applyAlignment="1">
      <alignment horizontal="center" wrapText="1"/>
    </xf>
    <xf numFmtId="164" fontId="14" fillId="0" borderId="34" xfId="0" applyNumberFormat="1" applyFont="1" applyBorder="1" applyAlignment="1">
      <alignment horizontal="center" vertical="center"/>
    </xf>
    <xf numFmtId="0" fontId="23" fillId="0" borderId="43" xfId="0" applyFont="1" applyBorder="1" applyAlignment="1">
      <alignment horizontal="center" vertical="center"/>
    </xf>
    <xf numFmtId="0" fontId="7" fillId="0" borderId="43" xfId="0" applyFont="1" applyBorder="1" applyAlignment="1">
      <alignment vertical="center"/>
    </xf>
    <xf numFmtId="0" fontId="20" fillId="2" borderId="50" xfId="0" applyFont="1" applyFill="1" applyBorder="1" applyAlignment="1">
      <alignment horizontal="center" wrapText="1"/>
    </xf>
    <xf numFmtId="0" fontId="8" fillId="0" borderId="49" xfId="0" applyFont="1" applyBorder="1" applyAlignment="1">
      <alignment horizontal="center" vertical="center"/>
    </xf>
    <xf numFmtId="0" fontId="8" fillId="0" borderId="43" xfId="0" applyFont="1" applyBorder="1" applyAlignment="1">
      <alignment horizontal="center" vertical="center"/>
    </xf>
    <xf numFmtId="0" fontId="8" fillId="0" borderId="43" xfId="0" applyFont="1" applyBorder="1" applyAlignment="1">
      <alignment vertical="center"/>
    </xf>
    <xf numFmtId="0" fontId="7" fillId="0" borderId="43" xfId="0" applyFont="1" applyBorder="1" applyAlignment="1">
      <alignment horizontal="left" vertical="center"/>
    </xf>
    <xf numFmtId="0" fontId="7" fillId="0" borderId="43" xfId="0" applyFont="1" applyBorder="1" applyAlignment="1">
      <alignment horizontal="left" vertical="center" wrapText="1"/>
    </xf>
    <xf numFmtId="0" fontId="7" fillId="0" borderId="34" xfId="0" applyFont="1" applyBorder="1" applyAlignment="1">
      <alignment vertical="center"/>
    </xf>
    <xf numFmtId="0" fontId="7" fillId="0" borderId="48" xfId="0" applyFont="1" applyBorder="1" applyAlignment="1">
      <alignment horizontal="center" vertical="center"/>
    </xf>
    <xf numFmtId="0" fontId="14" fillId="2" borderId="35" xfId="0" applyFont="1" applyFill="1" applyBorder="1" applyAlignment="1">
      <alignment horizontal="center" vertical="center" wrapText="1"/>
    </xf>
    <xf numFmtId="0" fontId="5" fillId="0" borderId="52" xfId="0" applyFont="1" applyBorder="1" applyAlignment="1"/>
    <xf numFmtId="0" fontId="5" fillId="0" borderId="58" xfId="0" applyFont="1" applyBorder="1" applyAlignment="1"/>
    <xf numFmtId="0" fontId="24" fillId="2" borderId="43" xfId="0" applyFont="1" applyFill="1" applyBorder="1" applyAlignment="1">
      <alignment horizontal="center" vertical="center" wrapText="1"/>
    </xf>
    <xf numFmtId="0" fontId="4" fillId="7" borderId="59" xfId="0" applyFont="1" applyFill="1" applyBorder="1" applyAlignment="1">
      <alignment horizontal="center" vertical="center" wrapText="1"/>
    </xf>
    <xf numFmtId="0" fontId="5" fillId="0" borderId="60" xfId="0" applyFont="1" applyBorder="1" applyAlignment="1"/>
    <xf numFmtId="0" fontId="14" fillId="2" borderId="41" xfId="0" applyFont="1" applyFill="1" applyBorder="1" applyAlignment="1">
      <alignment horizontal="center" vertical="center" wrapText="1"/>
    </xf>
    <xf numFmtId="0" fontId="24" fillId="2" borderId="43" xfId="0" applyFont="1" applyFill="1" applyBorder="1" applyAlignment="1">
      <alignment horizontal="center" vertical="center" textRotation="90" wrapText="1"/>
    </xf>
    <xf numFmtId="0" fontId="14" fillId="2" borderId="42" xfId="0" applyFont="1" applyFill="1" applyBorder="1" applyAlignment="1">
      <alignment horizontal="center"/>
    </xf>
    <xf numFmtId="0" fontId="14" fillId="2" borderId="2" xfId="0" applyFont="1" applyFill="1" applyBorder="1" applyAlignment="1">
      <alignment horizontal="center" wrapText="1"/>
    </xf>
    <xf numFmtId="0" fontId="14" fillId="2"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9"/>
  <sheetViews>
    <sheetView tabSelected="1" workbookViewId="0">
      <selection activeCell="K6" sqref="K6:M174"/>
    </sheetView>
  </sheetViews>
  <sheetFormatPr defaultColWidth="14.42578125" defaultRowHeight="15" customHeight="1"/>
  <cols>
    <col min="1" max="1" width="4.5703125" customWidth="1"/>
    <col min="2" max="2" width="60.85546875" customWidth="1"/>
    <col min="3" max="3" width="9.7109375" customWidth="1"/>
    <col min="4" max="4" width="7.140625" customWidth="1"/>
    <col min="5" max="5" width="6.5703125" customWidth="1"/>
    <col min="6" max="6" width="8.140625" customWidth="1"/>
    <col min="7" max="9" width="3" customWidth="1"/>
    <col min="10" max="10" width="25" customWidth="1"/>
    <col min="11" max="11" width="15.140625" customWidth="1"/>
    <col min="12" max="12" width="7.140625" customWidth="1"/>
    <col min="13" max="13" width="10.85546875" customWidth="1"/>
    <col min="14" max="14" width="8.7109375" customWidth="1"/>
    <col min="15" max="15" width="2.7109375" customWidth="1"/>
    <col min="16" max="16" width="2.140625" customWidth="1"/>
    <col min="17" max="17" width="2.42578125" customWidth="1"/>
    <col min="18" max="19" width="3.140625" customWidth="1"/>
    <col min="20" max="20" width="21.140625" hidden="1" customWidth="1"/>
    <col min="21" max="21" width="23.85546875" hidden="1" customWidth="1"/>
    <col min="22" max="25" width="8.7109375" customWidth="1"/>
    <col min="26" max="26" width="18.7109375" customWidth="1"/>
  </cols>
  <sheetData>
    <row r="1" spans="1:26" ht="20.25">
      <c r="A1" s="227" t="s">
        <v>0</v>
      </c>
      <c r="B1" s="228"/>
      <c r="C1" s="228"/>
      <c r="D1" s="228"/>
      <c r="E1" s="228"/>
      <c r="F1" s="228"/>
      <c r="G1" s="228"/>
      <c r="H1" s="228"/>
      <c r="I1" s="228"/>
      <c r="J1" s="228"/>
      <c r="K1" s="228"/>
      <c r="L1" s="228"/>
      <c r="M1" s="228"/>
      <c r="N1" s="228"/>
      <c r="O1" s="228"/>
      <c r="P1" s="228"/>
      <c r="Q1" s="228"/>
      <c r="R1" s="228"/>
      <c r="S1" s="228"/>
      <c r="T1" s="1"/>
      <c r="U1" s="1"/>
      <c r="V1" s="1"/>
      <c r="W1" s="1"/>
      <c r="X1" s="1"/>
      <c r="Y1" s="1"/>
      <c r="Z1" s="1"/>
    </row>
    <row r="2" spans="1:26" ht="20.25">
      <c r="A2" s="229" t="s">
        <v>1</v>
      </c>
      <c r="B2" s="228"/>
      <c r="C2" s="228"/>
      <c r="D2" s="228"/>
      <c r="E2" s="228"/>
      <c r="F2" s="228"/>
      <c r="G2" s="228"/>
      <c r="H2" s="228"/>
      <c r="I2" s="228"/>
      <c r="J2" s="228"/>
      <c r="K2" s="228"/>
      <c r="L2" s="228"/>
      <c r="M2" s="228"/>
      <c r="N2" s="228"/>
      <c r="O2" s="228"/>
      <c r="P2" s="228"/>
      <c r="Q2" s="228"/>
      <c r="R2" s="228"/>
      <c r="S2" s="228"/>
      <c r="T2" s="1"/>
      <c r="U2" s="1"/>
      <c r="V2" s="1"/>
      <c r="W2" s="1"/>
      <c r="X2" s="1"/>
      <c r="Y2" s="1"/>
      <c r="Z2" s="1"/>
    </row>
    <row r="3" spans="1:26" ht="26.25" customHeight="1">
      <c r="A3" s="230" t="s">
        <v>2</v>
      </c>
      <c r="B3" s="232" t="s">
        <v>3</v>
      </c>
      <c r="C3" s="234" t="s">
        <v>4</v>
      </c>
      <c r="D3" s="2" t="s">
        <v>5</v>
      </c>
      <c r="E3" s="3" t="s">
        <v>6</v>
      </c>
      <c r="F3" s="3" t="s">
        <v>7</v>
      </c>
      <c r="G3" s="221" t="s">
        <v>8</v>
      </c>
      <c r="H3" s="219"/>
      <c r="I3" s="220"/>
      <c r="J3" s="234" t="s">
        <v>9</v>
      </c>
      <c r="K3" s="234" t="s">
        <v>10</v>
      </c>
      <c r="L3" s="234" t="s">
        <v>11</v>
      </c>
      <c r="M3" s="234" t="s">
        <v>12</v>
      </c>
      <c r="N3" s="234" t="s">
        <v>13</v>
      </c>
      <c r="O3" s="218" t="s">
        <v>14</v>
      </c>
      <c r="P3" s="219"/>
      <c r="Q3" s="220"/>
      <c r="R3" s="221" t="s">
        <v>15</v>
      </c>
      <c r="S3" s="222"/>
      <c r="T3" s="223" t="s">
        <v>16</v>
      </c>
      <c r="U3" s="225" t="s">
        <v>17</v>
      </c>
    </row>
    <row r="4" spans="1:26">
      <c r="A4" s="231"/>
      <c r="B4" s="233"/>
      <c r="C4" s="233"/>
      <c r="D4" s="179"/>
      <c r="E4" s="139" t="s">
        <v>18</v>
      </c>
      <c r="F4" s="139" t="s">
        <v>19</v>
      </c>
      <c r="G4" s="139" t="s">
        <v>20</v>
      </c>
      <c r="H4" s="139" t="s">
        <v>21</v>
      </c>
      <c r="I4" s="139" t="s">
        <v>22</v>
      </c>
      <c r="J4" s="233"/>
      <c r="K4" s="233"/>
      <c r="L4" s="233"/>
      <c r="M4" s="233"/>
      <c r="N4" s="233"/>
      <c r="O4" s="139" t="s">
        <v>20</v>
      </c>
      <c r="P4" s="139" t="s">
        <v>21</v>
      </c>
      <c r="Q4" s="139" t="s">
        <v>22</v>
      </c>
      <c r="R4" s="139" t="s">
        <v>20</v>
      </c>
      <c r="S4" s="140" t="s">
        <v>21</v>
      </c>
      <c r="T4" s="224"/>
      <c r="U4" s="226"/>
    </row>
    <row r="5" spans="1:26" ht="15" hidden="1" customHeight="1">
      <c r="A5" s="4">
        <v>1</v>
      </c>
      <c r="B5" s="5">
        <v>2</v>
      </c>
      <c r="C5" s="6">
        <v>3</v>
      </c>
      <c r="D5" s="7">
        <v>4</v>
      </c>
      <c r="E5" s="7">
        <v>5</v>
      </c>
      <c r="F5" s="7">
        <v>6</v>
      </c>
      <c r="G5" s="7">
        <v>7</v>
      </c>
      <c r="H5" s="7">
        <v>8</v>
      </c>
      <c r="I5" s="7">
        <v>9</v>
      </c>
      <c r="J5" s="8">
        <v>10</v>
      </c>
      <c r="K5" s="9">
        <v>11</v>
      </c>
      <c r="L5" s="7">
        <v>12</v>
      </c>
      <c r="M5" s="7">
        <v>13</v>
      </c>
      <c r="N5" s="10">
        <v>14</v>
      </c>
      <c r="O5" s="10">
        <v>15</v>
      </c>
      <c r="P5" s="10">
        <v>16</v>
      </c>
      <c r="Q5" s="10">
        <v>17</v>
      </c>
      <c r="R5" s="11">
        <v>18</v>
      </c>
      <c r="S5" s="11">
        <v>19</v>
      </c>
    </row>
    <row r="6" spans="1:26" ht="15" customHeight="1">
      <c r="A6" s="12">
        <v>1</v>
      </c>
      <c r="B6" s="13" t="s">
        <v>23</v>
      </c>
      <c r="C6" s="14" t="s">
        <v>24</v>
      </c>
      <c r="D6" s="15" t="s">
        <v>25</v>
      </c>
      <c r="E6" s="15" t="s">
        <v>26</v>
      </c>
      <c r="F6" s="15" t="s">
        <v>20</v>
      </c>
      <c r="G6" s="15">
        <v>4</v>
      </c>
      <c r="H6" s="15"/>
      <c r="I6" s="15"/>
      <c r="J6" s="16" t="s">
        <v>27</v>
      </c>
      <c r="K6" s="16" t="s">
        <v>28</v>
      </c>
      <c r="L6" s="15" t="s">
        <v>20</v>
      </c>
      <c r="M6" s="15" t="s">
        <v>29</v>
      </c>
      <c r="N6" s="17"/>
      <c r="O6" s="17">
        <v>1</v>
      </c>
      <c r="P6" s="17"/>
      <c r="Q6" s="17"/>
      <c r="R6" s="18">
        <f t="shared" ref="R6:S6" si="0">G6*O6</f>
        <v>4</v>
      </c>
      <c r="S6" s="19">
        <f t="shared" si="0"/>
        <v>0</v>
      </c>
      <c r="T6" s="214" t="str">
        <f t="shared" ref="T6:T10" si="1">IF(R6&gt;0,J6,"")</f>
        <v>Зоран Мастило</v>
      </c>
      <c r="U6" s="214" t="str">
        <f t="shared" ref="U6:U10" si="2">IF(S6&gt;0,J6,"")</f>
        <v/>
      </c>
    </row>
    <row r="7" spans="1:26" ht="15" customHeight="1">
      <c r="A7" s="20"/>
      <c r="B7" s="21" t="s">
        <v>23</v>
      </c>
      <c r="C7" s="22" t="s">
        <v>24</v>
      </c>
      <c r="D7" s="23" t="s">
        <v>25</v>
      </c>
      <c r="E7" s="23" t="s">
        <v>26</v>
      </c>
      <c r="F7" s="23" t="s">
        <v>21</v>
      </c>
      <c r="G7" s="23"/>
      <c r="H7" s="23">
        <v>3</v>
      </c>
      <c r="I7" s="23"/>
      <c r="J7" s="24" t="s">
        <v>30</v>
      </c>
      <c r="K7" s="24" t="s">
        <v>31</v>
      </c>
      <c r="L7" s="23" t="s">
        <v>20</v>
      </c>
      <c r="M7" s="23" t="s">
        <v>29</v>
      </c>
      <c r="N7" s="25"/>
      <c r="O7" s="25"/>
      <c r="P7" s="25">
        <v>2</v>
      </c>
      <c r="Q7" s="25"/>
      <c r="R7" s="26">
        <f t="shared" ref="R7:S7" si="3">G7*O7</f>
        <v>0</v>
      </c>
      <c r="S7" s="27">
        <f t="shared" si="3"/>
        <v>6</v>
      </c>
      <c r="T7" s="214" t="str">
        <f t="shared" si="1"/>
        <v/>
      </c>
      <c r="U7" s="214" t="str">
        <f t="shared" si="2"/>
        <v>Огњен Ранкић</v>
      </c>
    </row>
    <row r="8" spans="1:26" ht="15" customHeight="1">
      <c r="A8" s="28">
        <v>2</v>
      </c>
      <c r="B8" s="29" t="s">
        <v>32</v>
      </c>
      <c r="C8" s="30" t="s">
        <v>24</v>
      </c>
      <c r="D8" s="31" t="s">
        <v>25</v>
      </c>
      <c r="E8" s="31" t="s">
        <v>26</v>
      </c>
      <c r="F8" s="31" t="s">
        <v>20</v>
      </c>
      <c r="G8" s="31">
        <v>3</v>
      </c>
      <c r="H8" s="31"/>
      <c r="I8" s="31"/>
      <c r="J8" s="32" t="s">
        <v>33</v>
      </c>
      <c r="K8" s="32" t="s">
        <v>34</v>
      </c>
      <c r="L8" s="31" t="s">
        <v>20</v>
      </c>
      <c r="M8" s="31" t="s">
        <v>29</v>
      </c>
      <c r="N8" s="33"/>
      <c r="O8" s="33">
        <v>1</v>
      </c>
      <c r="P8" s="33"/>
      <c r="Q8" s="33"/>
      <c r="R8" s="34">
        <f t="shared" ref="R8:S8" si="4">G8*O8</f>
        <v>3</v>
      </c>
      <c r="S8" s="35">
        <f t="shared" si="4"/>
        <v>0</v>
      </c>
      <c r="T8" s="214" t="str">
        <f t="shared" si="1"/>
        <v>Сузана Maрковић</v>
      </c>
      <c r="U8" s="214" t="str">
        <f t="shared" si="2"/>
        <v/>
      </c>
    </row>
    <row r="9" spans="1:26" ht="15" customHeight="1">
      <c r="A9" s="20"/>
      <c r="B9" s="21" t="s">
        <v>32</v>
      </c>
      <c r="C9" s="22" t="s">
        <v>24</v>
      </c>
      <c r="D9" s="23" t="s">
        <v>25</v>
      </c>
      <c r="E9" s="23" t="s">
        <v>26</v>
      </c>
      <c r="F9" s="23" t="s">
        <v>21</v>
      </c>
      <c r="G9" s="23"/>
      <c r="H9" s="23">
        <v>2</v>
      </c>
      <c r="I9" s="23"/>
      <c r="J9" s="24" t="s">
        <v>33</v>
      </c>
      <c r="K9" s="24" t="s">
        <v>34</v>
      </c>
      <c r="L9" s="23" t="s">
        <v>20</v>
      </c>
      <c r="M9" s="23" t="s">
        <v>29</v>
      </c>
      <c r="N9" s="25"/>
      <c r="O9" s="25"/>
      <c r="P9" s="25">
        <v>2</v>
      </c>
      <c r="Q9" s="25"/>
      <c r="R9" s="26">
        <f t="shared" ref="R9:S9" si="5">G9*O9</f>
        <v>0</v>
      </c>
      <c r="S9" s="27">
        <f t="shared" si="5"/>
        <v>4</v>
      </c>
      <c r="T9" s="214" t="str">
        <f t="shared" si="1"/>
        <v/>
      </c>
      <c r="U9" s="214" t="str">
        <f t="shared" si="2"/>
        <v>Сузана Maрковић</v>
      </c>
    </row>
    <row r="10" spans="1:26" ht="15" customHeight="1">
      <c r="A10" s="28">
        <v>3</v>
      </c>
      <c r="B10" s="29" t="s">
        <v>35</v>
      </c>
      <c r="C10" s="30" t="s">
        <v>24</v>
      </c>
      <c r="D10" s="31" t="s">
        <v>25</v>
      </c>
      <c r="E10" s="31" t="s">
        <v>26</v>
      </c>
      <c r="F10" s="31" t="s">
        <v>20</v>
      </c>
      <c r="G10" s="31">
        <v>3</v>
      </c>
      <c r="H10" s="31"/>
      <c r="I10" s="31"/>
      <c r="J10" s="32" t="s">
        <v>36</v>
      </c>
      <c r="K10" s="32" t="s">
        <v>28</v>
      </c>
      <c r="L10" s="31" t="s">
        <v>20</v>
      </c>
      <c r="M10" s="31" t="s">
        <v>29</v>
      </c>
      <c r="N10" s="33"/>
      <c r="O10" s="33">
        <v>1</v>
      </c>
      <c r="P10" s="33"/>
      <c r="Q10" s="33"/>
      <c r="R10" s="34">
        <f t="shared" ref="R10:S10" si="6">G10*O10</f>
        <v>3</v>
      </c>
      <c r="S10" s="35">
        <f t="shared" si="6"/>
        <v>0</v>
      </c>
      <c r="T10" s="214" t="str">
        <f t="shared" si="1"/>
        <v>Срђан Дамјановић</v>
      </c>
      <c r="U10" s="214" t="str">
        <f t="shared" si="2"/>
        <v/>
      </c>
    </row>
    <row r="11" spans="1:26" ht="15" customHeight="1">
      <c r="A11" s="36"/>
      <c r="B11" s="37" t="s">
        <v>35</v>
      </c>
      <c r="C11" s="38" t="s">
        <v>24</v>
      </c>
      <c r="D11" s="39" t="s">
        <v>25</v>
      </c>
      <c r="E11" s="39" t="s">
        <v>26</v>
      </c>
      <c r="F11" s="39" t="s">
        <v>20</v>
      </c>
      <c r="G11" s="39">
        <v>1</v>
      </c>
      <c r="H11" s="40"/>
      <c r="I11" s="39"/>
      <c r="J11" s="41" t="s">
        <v>37</v>
      </c>
      <c r="K11" s="41" t="s">
        <v>28</v>
      </c>
      <c r="L11" s="39" t="s">
        <v>20</v>
      </c>
      <c r="M11" s="39" t="s">
        <v>29</v>
      </c>
      <c r="N11" s="42"/>
      <c r="O11" s="42">
        <v>1</v>
      </c>
      <c r="P11" s="42"/>
      <c r="Q11" s="42"/>
      <c r="R11" s="43">
        <f t="shared" ref="R11:S11" si="7">G11*O11</f>
        <v>1</v>
      </c>
      <c r="S11" s="44">
        <f t="shared" si="7"/>
        <v>0</v>
      </c>
    </row>
    <row r="12" spans="1:26" ht="15" customHeight="1">
      <c r="A12" s="20"/>
      <c r="B12" s="21" t="s">
        <v>35</v>
      </c>
      <c r="C12" s="22" t="s">
        <v>24</v>
      </c>
      <c r="D12" s="23" t="s">
        <v>25</v>
      </c>
      <c r="E12" s="23" t="s">
        <v>26</v>
      </c>
      <c r="F12" s="23" t="s">
        <v>21</v>
      </c>
      <c r="G12" s="23"/>
      <c r="H12" s="45">
        <v>2</v>
      </c>
      <c r="I12" s="23"/>
      <c r="J12" s="24" t="s">
        <v>38</v>
      </c>
      <c r="K12" s="24" t="s">
        <v>39</v>
      </c>
      <c r="L12" s="23" t="s">
        <v>20</v>
      </c>
      <c r="M12" s="23" t="s">
        <v>29</v>
      </c>
      <c r="N12" s="25"/>
      <c r="O12" s="25"/>
      <c r="P12" s="25">
        <v>2</v>
      </c>
      <c r="Q12" s="25"/>
      <c r="R12" s="26">
        <f t="shared" ref="R12:S12" si="8">G12*O12</f>
        <v>0</v>
      </c>
      <c r="S12" s="27">
        <f t="shared" si="8"/>
        <v>4</v>
      </c>
      <c r="T12" s="214" t="str">
        <f t="shared" ref="T12:T68" si="9">IF(R12&gt;0,J12,"")</f>
        <v/>
      </c>
      <c r="U12" s="214" t="str">
        <f t="shared" ref="U12:U68" si="10">IF(S12&gt;0,J12,"")</f>
        <v>Срећко Илић</v>
      </c>
    </row>
    <row r="13" spans="1:26" ht="15" customHeight="1">
      <c r="A13" s="28">
        <v>4</v>
      </c>
      <c r="B13" s="32" t="s">
        <v>40</v>
      </c>
      <c r="C13" s="30" t="s">
        <v>24</v>
      </c>
      <c r="D13" s="31" t="s">
        <v>25</v>
      </c>
      <c r="E13" s="31" t="s">
        <v>26</v>
      </c>
      <c r="F13" s="31" t="s">
        <v>20</v>
      </c>
      <c r="G13" s="31">
        <v>4</v>
      </c>
      <c r="H13" s="31"/>
      <c r="I13" s="31"/>
      <c r="J13" s="32" t="s">
        <v>41</v>
      </c>
      <c r="K13" s="32" t="s">
        <v>42</v>
      </c>
      <c r="L13" s="31" t="s">
        <v>43</v>
      </c>
      <c r="M13" s="31" t="s">
        <v>44</v>
      </c>
      <c r="N13" s="33"/>
      <c r="O13" s="33">
        <v>1</v>
      </c>
      <c r="P13" s="33"/>
      <c r="Q13" s="33"/>
      <c r="R13" s="34">
        <f t="shared" ref="R13:S13" si="11">G13*O13</f>
        <v>4</v>
      </c>
      <c r="S13" s="35">
        <f t="shared" si="11"/>
        <v>0</v>
      </c>
      <c r="T13" s="214" t="str">
        <f t="shared" si="9"/>
        <v>Марко Ћитић</v>
      </c>
      <c r="U13" s="214" t="str">
        <f t="shared" si="10"/>
        <v/>
      </c>
    </row>
    <row r="14" spans="1:26" ht="15" customHeight="1">
      <c r="A14" s="20"/>
      <c r="B14" s="24" t="s">
        <v>40</v>
      </c>
      <c r="C14" s="22" t="s">
        <v>24</v>
      </c>
      <c r="D14" s="23" t="s">
        <v>25</v>
      </c>
      <c r="E14" s="23" t="s">
        <v>26</v>
      </c>
      <c r="F14" s="23" t="s">
        <v>21</v>
      </c>
      <c r="G14" s="23"/>
      <c r="H14" s="23">
        <v>3</v>
      </c>
      <c r="I14" s="23"/>
      <c r="J14" s="24" t="s">
        <v>45</v>
      </c>
      <c r="K14" s="24" t="s">
        <v>39</v>
      </c>
      <c r="L14" s="23" t="s">
        <v>43</v>
      </c>
      <c r="M14" s="23" t="s">
        <v>46</v>
      </c>
      <c r="N14" s="25"/>
      <c r="O14" s="25"/>
      <c r="P14" s="25">
        <v>2</v>
      </c>
      <c r="Q14" s="25"/>
      <c r="R14" s="26">
        <f t="shared" ref="R14:S14" si="12">G14*O14</f>
        <v>0</v>
      </c>
      <c r="S14" s="27">
        <f t="shared" si="12"/>
        <v>6</v>
      </c>
      <c r="T14" s="214" t="str">
        <f t="shared" si="9"/>
        <v/>
      </c>
      <c r="U14" s="214" t="str">
        <f t="shared" si="10"/>
        <v>Слађана Игњатовић</v>
      </c>
    </row>
    <row r="15" spans="1:26" ht="15" customHeight="1">
      <c r="A15" s="28">
        <v>5</v>
      </c>
      <c r="B15" s="32" t="s">
        <v>47</v>
      </c>
      <c r="C15" s="30" t="s">
        <v>24</v>
      </c>
      <c r="D15" s="31" t="s">
        <v>48</v>
      </c>
      <c r="E15" s="31" t="s">
        <v>26</v>
      </c>
      <c r="F15" s="31" t="s">
        <v>20</v>
      </c>
      <c r="G15" s="31">
        <v>4</v>
      </c>
      <c r="H15" s="46"/>
      <c r="I15" s="31"/>
      <c r="J15" s="32" t="s">
        <v>49</v>
      </c>
      <c r="K15" s="32" t="s">
        <v>34</v>
      </c>
      <c r="L15" s="31" t="s">
        <v>20</v>
      </c>
      <c r="M15" s="31" t="s">
        <v>29</v>
      </c>
      <c r="N15" s="33"/>
      <c r="O15" s="33">
        <v>1</v>
      </c>
      <c r="P15" s="33"/>
      <c r="Q15" s="33"/>
      <c r="R15" s="34">
        <f t="shared" ref="R15:S15" si="13">G15*O15</f>
        <v>4</v>
      </c>
      <c r="S15" s="35">
        <f t="shared" si="13"/>
        <v>0</v>
      </c>
      <c r="T15" s="214" t="str">
        <f t="shared" si="9"/>
        <v>Јелена Дамјановић</v>
      </c>
      <c r="U15" s="214" t="str">
        <f t="shared" si="10"/>
        <v/>
      </c>
    </row>
    <row r="16" spans="1:26" ht="15" customHeight="1">
      <c r="A16" s="20"/>
      <c r="B16" s="24" t="s">
        <v>47</v>
      </c>
      <c r="C16" s="22" t="s">
        <v>24</v>
      </c>
      <c r="D16" s="23" t="s">
        <v>48</v>
      </c>
      <c r="E16" s="23" t="s">
        <v>26</v>
      </c>
      <c r="F16" s="23" t="s">
        <v>21</v>
      </c>
      <c r="G16" s="23"/>
      <c r="H16" s="23">
        <v>2</v>
      </c>
      <c r="I16" s="23"/>
      <c r="J16" s="24" t="s">
        <v>49</v>
      </c>
      <c r="K16" s="24" t="s">
        <v>34</v>
      </c>
      <c r="L16" s="23" t="s">
        <v>20</v>
      </c>
      <c r="M16" s="23" t="s">
        <v>29</v>
      </c>
      <c r="N16" s="25"/>
      <c r="O16" s="25"/>
      <c r="P16" s="25">
        <v>2</v>
      </c>
      <c r="Q16" s="25"/>
      <c r="R16" s="26">
        <f t="shared" ref="R16:S16" si="14">G16*O16</f>
        <v>0</v>
      </c>
      <c r="S16" s="27">
        <f t="shared" si="14"/>
        <v>4</v>
      </c>
      <c r="T16" s="214" t="str">
        <f t="shared" si="9"/>
        <v/>
      </c>
      <c r="U16" s="214" t="str">
        <f t="shared" si="10"/>
        <v>Јелена Дамјановић</v>
      </c>
    </row>
    <row r="17" spans="1:21" ht="15" customHeight="1">
      <c r="A17" s="28">
        <v>6</v>
      </c>
      <c r="B17" s="32" t="s">
        <v>50</v>
      </c>
      <c r="C17" s="30" t="s">
        <v>24</v>
      </c>
      <c r="D17" s="31" t="s">
        <v>48</v>
      </c>
      <c r="E17" s="31" t="s">
        <v>26</v>
      </c>
      <c r="F17" s="31" t="s">
        <v>20</v>
      </c>
      <c r="G17" s="31">
        <v>4</v>
      </c>
      <c r="H17" s="46"/>
      <c r="I17" s="31"/>
      <c r="J17" s="32" t="s">
        <v>51</v>
      </c>
      <c r="K17" s="32" t="s">
        <v>34</v>
      </c>
      <c r="L17" s="31" t="s">
        <v>20</v>
      </c>
      <c r="M17" s="31" t="s">
        <v>29</v>
      </c>
      <c r="N17" s="33"/>
      <c r="O17" s="33">
        <v>1</v>
      </c>
      <c r="P17" s="33"/>
      <c r="Q17" s="33"/>
      <c r="R17" s="34">
        <f t="shared" ref="R17:S17" si="15">G17*O17</f>
        <v>4</v>
      </c>
      <c r="S17" s="35">
        <f t="shared" si="15"/>
        <v>0</v>
      </c>
      <c r="T17" s="214" t="str">
        <f t="shared" si="9"/>
        <v>Биљана Koвачевић</v>
      </c>
      <c r="U17" s="214" t="str">
        <f t="shared" si="10"/>
        <v/>
      </c>
    </row>
    <row r="18" spans="1:21" ht="15" customHeight="1">
      <c r="A18" s="20"/>
      <c r="B18" s="24" t="s">
        <v>50</v>
      </c>
      <c r="C18" s="22" t="s">
        <v>24</v>
      </c>
      <c r="D18" s="23" t="s">
        <v>48</v>
      </c>
      <c r="E18" s="23" t="s">
        <v>26</v>
      </c>
      <c r="F18" s="23" t="s">
        <v>21</v>
      </c>
      <c r="G18" s="23"/>
      <c r="H18" s="23">
        <v>2</v>
      </c>
      <c r="I18" s="23"/>
      <c r="J18" s="41" t="s">
        <v>30</v>
      </c>
      <c r="K18" s="24" t="s">
        <v>31</v>
      </c>
      <c r="L18" s="23" t="s">
        <v>20</v>
      </c>
      <c r="M18" s="23" t="s">
        <v>29</v>
      </c>
      <c r="N18" s="25"/>
      <c r="O18" s="25"/>
      <c r="P18" s="25">
        <v>2</v>
      </c>
      <c r="Q18" s="25"/>
      <c r="R18" s="26">
        <f t="shared" ref="R18:S18" si="16">G18*O18</f>
        <v>0</v>
      </c>
      <c r="S18" s="27">
        <f t="shared" si="16"/>
        <v>4</v>
      </c>
      <c r="T18" s="214" t="str">
        <f t="shared" si="9"/>
        <v/>
      </c>
      <c r="U18" s="214" t="str">
        <f t="shared" si="10"/>
        <v>Огњен Ранкић</v>
      </c>
    </row>
    <row r="19" spans="1:21" ht="15" customHeight="1">
      <c r="A19" s="28">
        <v>7</v>
      </c>
      <c r="B19" s="32" t="s">
        <v>52</v>
      </c>
      <c r="C19" s="30" t="s">
        <v>24</v>
      </c>
      <c r="D19" s="31" t="s">
        <v>48</v>
      </c>
      <c r="E19" s="31" t="s">
        <v>26</v>
      </c>
      <c r="F19" s="31" t="s">
        <v>20</v>
      </c>
      <c r="G19" s="31">
        <v>4</v>
      </c>
      <c r="H19" s="31"/>
      <c r="I19" s="31"/>
      <c r="J19" s="32" t="s">
        <v>27</v>
      </c>
      <c r="K19" s="32" t="s">
        <v>28</v>
      </c>
      <c r="L19" s="31" t="s">
        <v>20</v>
      </c>
      <c r="M19" s="31" t="s">
        <v>29</v>
      </c>
      <c r="N19" s="33"/>
      <c r="O19" s="33">
        <v>1</v>
      </c>
      <c r="P19" s="33"/>
      <c r="Q19" s="33"/>
      <c r="R19" s="34">
        <f t="shared" ref="R19:S19" si="17">G19*O19</f>
        <v>4</v>
      </c>
      <c r="S19" s="35">
        <f t="shared" si="17"/>
        <v>0</v>
      </c>
      <c r="T19" s="214" t="str">
        <f t="shared" si="9"/>
        <v>Зоран Мастило</v>
      </c>
      <c r="U19" s="214" t="str">
        <f t="shared" si="10"/>
        <v/>
      </c>
    </row>
    <row r="20" spans="1:21" ht="15" customHeight="1">
      <c r="A20" s="20"/>
      <c r="B20" s="24" t="s">
        <v>52</v>
      </c>
      <c r="C20" s="22" t="s">
        <v>24</v>
      </c>
      <c r="D20" s="23" t="s">
        <v>48</v>
      </c>
      <c r="E20" s="23" t="s">
        <v>26</v>
      </c>
      <c r="F20" s="23" t="s">
        <v>21</v>
      </c>
      <c r="G20" s="23"/>
      <c r="H20" s="23">
        <v>2</v>
      </c>
      <c r="I20" s="23"/>
      <c r="J20" s="24" t="s">
        <v>30</v>
      </c>
      <c r="K20" s="24" t="s">
        <v>31</v>
      </c>
      <c r="L20" s="23" t="s">
        <v>20</v>
      </c>
      <c r="M20" s="23" t="s">
        <v>29</v>
      </c>
      <c r="N20" s="25"/>
      <c r="O20" s="25"/>
      <c r="P20" s="25">
        <v>2</v>
      </c>
      <c r="Q20" s="25"/>
      <c r="R20" s="26">
        <f t="shared" ref="R20:S20" si="18">G20*O20</f>
        <v>0</v>
      </c>
      <c r="S20" s="27">
        <f t="shared" si="18"/>
        <v>4</v>
      </c>
      <c r="T20" s="214" t="str">
        <f t="shared" si="9"/>
        <v/>
      </c>
      <c r="U20" s="214" t="str">
        <f t="shared" si="10"/>
        <v>Огњен Ранкић</v>
      </c>
    </row>
    <row r="21" spans="1:21" ht="15" customHeight="1">
      <c r="A21" s="28">
        <v>8</v>
      </c>
      <c r="B21" s="32" t="s">
        <v>53</v>
      </c>
      <c r="C21" s="30" t="s">
        <v>24</v>
      </c>
      <c r="D21" s="31" t="s">
        <v>48</v>
      </c>
      <c r="E21" s="31" t="s">
        <v>26</v>
      </c>
      <c r="F21" s="31" t="s">
        <v>20</v>
      </c>
      <c r="G21" s="31">
        <v>4</v>
      </c>
      <c r="H21" s="31"/>
      <c r="I21" s="31"/>
      <c r="J21" s="32" t="s">
        <v>54</v>
      </c>
      <c r="K21" s="32" t="s">
        <v>28</v>
      </c>
      <c r="L21" s="31" t="s">
        <v>20</v>
      </c>
      <c r="M21" s="31" t="s">
        <v>29</v>
      </c>
      <c r="N21" s="33"/>
      <c r="O21" s="33">
        <v>1</v>
      </c>
      <c r="P21" s="33"/>
      <c r="Q21" s="33"/>
      <c r="R21" s="34">
        <f t="shared" ref="R21:S21" si="19">G21*O21</f>
        <v>4</v>
      </c>
      <c r="S21" s="35">
        <f t="shared" si="19"/>
        <v>0</v>
      </c>
      <c r="T21" s="214" t="str">
        <f t="shared" si="9"/>
        <v>Мирела Митрашевић</v>
      </c>
      <c r="U21" s="214" t="str">
        <f t="shared" si="10"/>
        <v/>
      </c>
    </row>
    <row r="22" spans="1:21" ht="15" customHeight="1">
      <c r="A22" s="20"/>
      <c r="B22" s="24" t="s">
        <v>53</v>
      </c>
      <c r="C22" s="22" t="s">
        <v>24</v>
      </c>
      <c r="D22" s="23" t="s">
        <v>48</v>
      </c>
      <c r="E22" s="23" t="s">
        <v>26</v>
      </c>
      <c r="F22" s="23" t="s">
        <v>21</v>
      </c>
      <c r="G22" s="23"/>
      <c r="H22" s="23">
        <v>3</v>
      </c>
      <c r="I22" s="23"/>
      <c r="J22" s="24" t="s">
        <v>55</v>
      </c>
      <c r="K22" s="24" t="s">
        <v>39</v>
      </c>
      <c r="L22" s="23" t="s">
        <v>20</v>
      </c>
      <c r="M22" s="23" t="s">
        <v>29</v>
      </c>
      <c r="N22" s="25"/>
      <c r="O22" s="25"/>
      <c r="P22" s="25">
        <v>2</v>
      </c>
      <c r="Q22" s="25"/>
      <c r="R22" s="26">
        <f t="shared" ref="R22:S22" si="20">G22*O22</f>
        <v>0</v>
      </c>
      <c r="S22" s="27">
        <f t="shared" si="20"/>
        <v>6</v>
      </c>
      <c r="T22" s="214" t="str">
        <f t="shared" si="9"/>
        <v/>
      </c>
      <c r="U22" s="214" t="str">
        <f t="shared" si="10"/>
        <v>Наташа Тешић</v>
      </c>
    </row>
    <row r="23" spans="1:21" ht="15" customHeight="1">
      <c r="A23" s="47">
        <v>13</v>
      </c>
      <c r="B23" s="48" t="s">
        <v>56</v>
      </c>
      <c r="C23" s="49" t="s">
        <v>24</v>
      </c>
      <c r="D23" s="50" t="s">
        <v>57</v>
      </c>
      <c r="E23" s="50" t="s">
        <v>26</v>
      </c>
      <c r="F23" s="50" t="s">
        <v>20</v>
      </c>
      <c r="G23" s="50">
        <v>4</v>
      </c>
      <c r="H23" s="50"/>
      <c r="I23" s="50"/>
      <c r="J23" s="48" t="s">
        <v>49</v>
      </c>
      <c r="K23" s="48" t="s">
        <v>34</v>
      </c>
      <c r="L23" s="50" t="s">
        <v>20</v>
      </c>
      <c r="M23" s="50" t="s">
        <v>29</v>
      </c>
      <c r="N23" s="51"/>
      <c r="O23" s="51">
        <v>1</v>
      </c>
      <c r="P23" s="51"/>
      <c r="Q23" s="51"/>
      <c r="R23" s="52">
        <f t="shared" ref="R23:S23" si="21">G23*O23</f>
        <v>4</v>
      </c>
      <c r="S23" s="53">
        <f t="shared" si="21"/>
        <v>0</v>
      </c>
      <c r="T23" s="214" t="str">
        <f t="shared" si="9"/>
        <v>Јелена Дамјановић</v>
      </c>
      <c r="U23" s="214" t="str">
        <f t="shared" si="10"/>
        <v/>
      </c>
    </row>
    <row r="24" spans="1:21" ht="15" customHeight="1">
      <c r="A24" s="54"/>
      <c r="B24" s="55" t="s">
        <v>56</v>
      </c>
      <c r="C24" s="56" t="s">
        <v>24</v>
      </c>
      <c r="D24" s="57" t="s">
        <v>57</v>
      </c>
      <c r="E24" s="57" t="s">
        <v>26</v>
      </c>
      <c r="F24" s="57" t="s">
        <v>21</v>
      </c>
      <c r="G24" s="57"/>
      <c r="H24" s="57">
        <v>2</v>
      </c>
      <c r="I24" s="57"/>
      <c r="J24" s="55" t="s">
        <v>49</v>
      </c>
      <c r="K24" s="55" t="s">
        <v>34</v>
      </c>
      <c r="L24" s="57" t="s">
        <v>20</v>
      </c>
      <c r="M24" s="57" t="s">
        <v>29</v>
      </c>
      <c r="N24" s="58"/>
      <c r="O24" s="58"/>
      <c r="P24" s="58">
        <v>1</v>
      </c>
      <c r="Q24" s="58"/>
      <c r="R24" s="59">
        <f t="shared" ref="R24:S24" si="22">G24*O24</f>
        <v>0</v>
      </c>
      <c r="S24" s="60">
        <f t="shared" si="22"/>
        <v>2</v>
      </c>
      <c r="T24" s="214" t="str">
        <f t="shared" si="9"/>
        <v/>
      </c>
      <c r="U24" s="214" t="str">
        <f t="shared" si="10"/>
        <v>Јелена Дамјановић</v>
      </c>
    </row>
    <row r="25" spans="1:21" ht="15" customHeight="1">
      <c r="A25" s="28">
        <v>14</v>
      </c>
      <c r="B25" s="32" t="s">
        <v>58</v>
      </c>
      <c r="C25" s="30" t="s">
        <v>24</v>
      </c>
      <c r="D25" s="31" t="s">
        <v>57</v>
      </c>
      <c r="E25" s="31" t="s">
        <v>26</v>
      </c>
      <c r="F25" s="31" t="s">
        <v>20</v>
      </c>
      <c r="G25" s="31">
        <v>4</v>
      </c>
      <c r="H25" s="46"/>
      <c r="I25" s="31"/>
      <c r="J25" s="32" t="s">
        <v>37</v>
      </c>
      <c r="K25" s="32" t="s">
        <v>28</v>
      </c>
      <c r="L25" s="31" t="s">
        <v>20</v>
      </c>
      <c r="M25" s="31" t="s">
        <v>29</v>
      </c>
      <c r="N25" s="33"/>
      <c r="O25" s="33">
        <v>1</v>
      </c>
      <c r="P25" s="33"/>
      <c r="Q25" s="33"/>
      <c r="R25" s="34">
        <f t="shared" ref="R25:S25" si="23">G25*O25</f>
        <v>4</v>
      </c>
      <c r="S25" s="35">
        <f t="shared" si="23"/>
        <v>0</v>
      </c>
      <c r="T25" s="214" t="str">
        <f t="shared" si="9"/>
        <v>Бранко Крсмановић</v>
      </c>
      <c r="U25" s="214" t="str">
        <f t="shared" si="10"/>
        <v/>
      </c>
    </row>
    <row r="26" spans="1:21" ht="15" customHeight="1">
      <c r="A26" s="20"/>
      <c r="B26" s="24" t="s">
        <v>58</v>
      </c>
      <c r="C26" s="22" t="s">
        <v>24</v>
      </c>
      <c r="D26" s="23" t="s">
        <v>57</v>
      </c>
      <c r="E26" s="23" t="s">
        <v>26</v>
      </c>
      <c r="F26" s="23" t="s">
        <v>21</v>
      </c>
      <c r="G26" s="23"/>
      <c r="H26" s="23">
        <v>2</v>
      </c>
      <c r="I26" s="23"/>
      <c r="J26" s="24" t="s">
        <v>38</v>
      </c>
      <c r="K26" s="24" t="s">
        <v>39</v>
      </c>
      <c r="L26" s="23" t="s">
        <v>20</v>
      </c>
      <c r="M26" s="23" t="s">
        <v>29</v>
      </c>
      <c r="N26" s="25"/>
      <c r="O26" s="25"/>
      <c r="P26" s="25">
        <v>2</v>
      </c>
      <c r="Q26" s="25"/>
      <c r="R26" s="26">
        <f t="shared" ref="R26:S26" si="24">G26*O26</f>
        <v>0</v>
      </c>
      <c r="S26" s="27">
        <f t="shared" si="24"/>
        <v>4</v>
      </c>
      <c r="T26" s="214" t="str">
        <f t="shared" si="9"/>
        <v/>
      </c>
      <c r="U26" s="214" t="str">
        <f t="shared" si="10"/>
        <v>Срећко Илић</v>
      </c>
    </row>
    <row r="27" spans="1:21" ht="15" customHeight="1">
      <c r="A27" s="47">
        <v>15</v>
      </c>
      <c r="B27" s="48" t="s">
        <v>59</v>
      </c>
      <c r="C27" s="49" t="s">
        <v>24</v>
      </c>
      <c r="D27" s="50" t="s">
        <v>57</v>
      </c>
      <c r="E27" s="50" t="s">
        <v>26</v>
      </c>
      <c r="F27" s="50" t="s">
        <v>20</v>
      </c>
      <c r="G27" s="50">
        <v>4</v>
      </c>
      <c r="H27" s="61"/>
      <c r="I27" s="50"/>
      <c r="J27" s="48" t="s">
        <v>36</v>
      </c>
      <c r="K27" s="48" t="s">
        <v>28</v>
      </c>
      <c r="L27" s="50" t="s">
        <v>20</v>
      </c>
      <c r="M27" s="50" t="s">
        <v>29</v>
      </c>
      <c r="N27" s="51"/>
      <c r="O27" s="51">
        <v>1</v>
      </c>
      <c r="P27" s="51"/>
      <c r="Q27" s="51"/>
      <c r="R27" s="52">
        <f t="shared" ref="R27:S27" si="25">G27*O27</f>
        <v>4</v>
      </c>
      <c r="S27" s="53">
        <f t="shared" si="25"/>
        <v>0</v>
      </c>
      <c r="T27" s="214" t="str">
        <f t="shared" si="9"/>
        <v>Срђан Дамјановић</v>
      </c>
      <c r="U27" s="214" t="str">
        <f t="shared" si="10"/>
        <v/>
      </c>
    </row>
    <row r="28" spans="1:21" ht="15" customHeight="1">
      <c r="A28" s="54"/>
      <c r="B28" s="55" t="s">
        <v>59</v>
      </c>
      <c r="C28" s="56" t="s">
        <v>24</v>
      </c>
      <c r="D28" s="57" t="s">
        <v>57</v>
      </c>
      <c r="E28" s="57" t="s">
        <v>26</v>
      </c>
      <c r="F28" s="57" t="s">
        <v>21</v>
      </c>
      <c r="G28" s="57"/>
      <c r="H28" s="57">
        <v>2</v>
      </c>
      <c r="I28" s="57"/>
      <c r="J28" s="55" t="s">
        <v>38</v>
      </c>
      <c r="K28" s="55" t="s">
        <v>39</v>
      </c>
      <c r="L28" s="57" t="s">
        <v>20</v>
      </c>
      <c r="M28" s="57" t="s">
        <v>29</v>
      </c>
      <c r="N28" s="58"/>
      <c r="O28" s="58"/>
      <c r="P28" s="58">
        <v>1</v>
      </c>
      <c r="Q28" s="58"/>
      <c r="R28" s="59">
        <f t="shared" ref="R28:S28" si="26">G28*O28</f>
        <v>0</v>
      </c>
      <c r="S28" s="60">
        <f t="shared" si="26"/>
        <v>2</v>
      </c>
      <c r="T28" s="214" t="str">
        <f t="shared" si="9"/>
        <v/>
      </c>
      <c r="U28" s="214" t="str">
        <f t="shared" si="10"/>
        <v>Срећко Илић</v>
      </c>
    </row>
    <row r="29" spans="1:21" ht="15" customHeight="1">
      <c r="A29" s="28">
        <v>16</v>
      </c>
      <c r="B29" s="32" t="s">
        <v>60</v>
      </c>
      <c r="C29" s="30" t="s">
        <v>24</v>
      </c>
      <c r="D29" s="31" t="s">
        <v>57</v>
      </c>
      <c r="E29" s="31" t="s">
        <v>26</v>
      </c>
      <c r="F29" s="62" t="s">
        <v>20</v>
      </c>
      <c r="G29" s="62">
        <v>4</v>
      </c>
      <c r="H29" s="62"/>
      <c r="I29" s="62"/>
      <c r="J29" s="32" t="s">
        <v>61</v>
      </c>
      <c r="K29" s="32" t="s">
        <v>28</v>
      </c>
      <c r="L29" s="31" t="s">
        <v>62</v>
      </c>
      <c r="M29" s="31" t="s">
        <v>63</v>
      </c>
      <c r="N29" s="33"/>
      <c r="O29" s="33">
        <v>1</v>
      </c>
      <c r="P29" s="33"/>
      <c r="Q29" s="33"/>
      <c r="R29" s="34">
        <f t="shared" ref="R29:S29" si="27">G29*O29</f>
        <v>4</v>
      </c>
      <c r="S29" s="35">
        <f t="shared" si="27"/>
        <v>0</v>
      </c>
      <c r="T29" s="214" t="str">
        <f t="shared" si="9"/>
        <v>Иван Миленковић</v>
      </c>
      <c r="U29" s="214" t="str">
        <f t="shared" si="10"/>
        <v/>
      </c>
    </row>
    <row r="30" spans="1:21" ht="15" customHeight="1">
      <c r="A30" s="20"/>
      <c r="B30" s="24" t="s">
        <v>60</v>
      </c>
      <c r="C30" s="22" t="s">
        <v>24</v>
      </c>
      <c r="D30" s="23" t="s">
        <v>57</v>
      </c>
      <c r="E30" s="23" t="s">
        <v>26</v>
      </c>
      <c r="F30" s="63" t="s">
        <v>21</v>
      </c>
      <c r="G30" s="63"/>
      <c r="H30" s="63">
        <v>3</v>
      </c>
      <c r="I30" s="63"/>
      <c r="J30" s="24" t="s">
        <v>64</v>
      </c>
      <c r="K30" s="24" t="s">
        <v>31</v>
      </c>
      <c r="L30" s="23" t="s">
        <v>20</v>
      </c>
      <c r="M30" s="23" t="s">
        <v>29</v>
      </c>
      <c r="N30" s="25"/>
      <c r="O30" s="25"/>
      <c r="P30" s="25">
        <v>2</v>
      </c>
      <c r="Q30" s="25"/>
      <c r="R30" s="26">
        <f t="shared" ref="R30:S30" si="28">G30*O30</f>
        <v>0</v>
      </c>
      <c r="S30" s="27">
        <f t="shared" si="28"/>
        <v>6</v>
      </c>
      <c r="T30" s="214" t="str">
        <f t="shared" si="9"/>
        <v/>
      </c>
      <c r="U30" s="214" t="str">
        <f t="shared" si="10"/>
        <v>Златко Симикић</v>
      </c>
    </row>
    <row r="31" spans="1:21" ht="15" customHeight="1">
      <c r="A31" s="47">
        <v>17</v>
      </c>
      <c r="B31" s="48" t="s">
        <v>65</v>
      </c>
      <c r="C31" s="49" t="s">
        <v>24</v>
      </c>
      <c r="D31" s="50" t="s">
        <v>57</v>
      </c>
      <c r="E31" s="50" t="s">
        <v>26</v>
      </c>
      <c r="F31" s="50" t="s">
        <v>20</v>
      </c>
      <c r="G31" s="50">
        <v>4</v>
      </c>
      <c r="H31" s="61"/>
      <c r="I31" s="50"/>
      <c r="J31" s="48" t="s">
        <v>66</v>
      </c>
      <c r="K31" s="48" t="s">
        <v>34</v>
      </c>
      <c r="L31" s="50" t="s">
        <v>20</v>
      </c>
      <c r="M31" s="50" t="s">
        <v>29</v>
      </c>
      <c r="N31" s="51"/>
      <c r="O31" s="51">
        <v>1</v>
      </c>
      <c r="P31" s="51"/>
      <c r="Q31" s="51"/>
      <c r="R31" s="52">
        <f t="shared" ref="R31:S31" si="29">G31*O31</f>
        <v>4</v>
      </c>
      <c r="S31" s="53">
        <f t="shared" si="29"/>
        <v>0</v>
      </c>
      <c r="T31" s="214" t="str">
        <f t="shared" si="9"/>
        <v>Витомир Старчевић</v>
      </c>
      <c r="U31" s="214" t="str">
        <f t="shared" si="10"/>
        <v/>
      </c>
    </row>
    <row r="32" spans="1:21" ht="15" customHeight="1">
      <c r="A32" s="36"/>
      <c r="B32" s="41" t="s">
        <v>65</v>
      </c>
      <c r="C32" s="38" t="s">
        <v>24</v>
      </c>
      <c r="D32" s="39" t="s">
        <v>57</v>
      </c>
      <c r="E32" s="39" t="s">
        <v>26</v>
      </c>
      <c r="F32" s="39" t="s">
        <v>21</v>
      </c>
      <c r="G32" s="39"/>
      <c r="H32" s="39">
        <v>3</v>
      </c>
      <c r="I32" s="39"/>
      <c r="J32" s="64" t="s">
        <v>67</v>
      </c>
      <c r="K32" s="41" t="s">
        <v>31</v>
      </c>
      <c r="L32" s="39" t="s">
        <v>20</v>
      </c>
      <c r="M32" s="39" t="s">
        <v>29</v>
      </c>
      <c r="N32" s="42"/>
      <c r="O32" s="42"/>
      <c r="P32" s="42">
        <v>2</v>
      </c>
      <c r="Q32" s="42"/>
      <c r="R32" s="43">
        <f t="shared" ref="R32:S32" si="30">G32*O32</f>
        <v>0</v>
      </c>
      <c r="S32" s="44">
        <f t="shared" si="30"/>
        <v>6</v>
      </c>
      <c r="T32" s="214" t="str">
        <f t="shared" si="9"/>
        <v/>
      </c>
      <c r="U32" s="214" t="str">
        <f t="shared" si="10"/>
        <v>Милица Обреновић</v>
      </c>
    </row>
    <row r="33" spans="1:21" ht="15" customHeight="1">
      <c r="A33" s="36">
        <v>18</v>
      </c>
      <c r="B33" s="41" t="s">
        <v>68</v>
      </c>
      <c r="C33" s="38" t="s">
        <v>24</v>
      </c>
      <c r="D33" s="39" t="s">
        <v>57</v>
      </c>
      <c r="E33" s="39" t="s">
        <v>26</v>
      </c>
      <c r="F33" s="39" t="s">
        <v>20</v>
      </c>
      <c r="G33" s="39">
        <v>4</v>
      </c>
      <c r="H33" s="65"/>
      <c r="I33" s="39"/>
      <c r="J33" s="41" t="s">
        <v>69</v>
      </c>
      <c r="K33" s="41" t="s">
        <v>34</v>
      </c>
      <c r="L33" s="39" t="s">
        <v>20</v>
      </c>
      <c r="M33" s="39" t="s">
        <v>29</v>
      </c>
      <c r="N33" s="42"/>
      <c r="O33" s="42">
        <v>1</v>
      </c>
      <c r="P33" s="42"/>
      <c r="Q33" s="42"/>
      <c r="R33" s="43">
        <f t="shared" ref="R33:S33" si="31">G33*O33</f>
        <v>4</v>
      </c>
      <c r="S33" s="44">
        <f t="shared" si="31"/>
        <v>0</v>
      </c>
      <c r="T33" s="214" t="str">
        <f t="shared" si="9"/>
        <v>Весна Петровић</v>
      </c>
      <c r="U33" s="214" t="str">
        <f t="shared" si="10"/>
        <v/>
      </c>
    </row>
    <row r="34" spans="1:21" ht="15" customHeight="1">
      <c r="A34" s="54"/>
      <c r="B34" s="55" t="s">
        <v>68</v>
      </c>
      <c r="C34" s="56" t="s">
        <v>24</v>
      </c>
      <c r="D34" s="57" t="s">
        <v>57</v>
      </c>
      <c r="E34" s="57" t="s">
        <v>26</v>
      </c>
      <c r="F34" s="57" t="s">
        <v>21</v>
      </c>
      <c r="G34" s="57"/>
      <c r="H34" s="57">
        <v>2</v>
      </c>
      <c r="I34" s="57"/>
      <c r="J34" s="55" t="s">
        <v>64</v>
      </c>
      <c r="K34" s="55" t="s">
        <v>31</v>
      </c>
      <c r="L34" s="57" t="s">
        <v>20</v>
      </c>
      <c r="M34" s="57" t="s">
        <v>29</v>
      </c>
      <c r="N34" s="58"/>
      <c r="O34" s="58"/>
      <c r="P34" s="58">
        <v>1</v>
      </c>
      <c r="Q34" s="58"/>
      <c r="R34" s="59">
        <f t="shared" ref="R34:S34" si="32">G34*O34</f>
        <v>0</v>
      </c>
      <c r="S34" s="60">
        <f t="shared" si="32"/>
        <v>2</v>
      </c>
      <c r="T34" s="214" t="str">
        <f t="shared" si="9"/>
        <v/>
      </c>
      <c r="U34" s="214" t="str">
        <f t="shared" si="10"/>
        <v>Златко Симикић</v>
      </c>
    </row>
    <row r="35" spans="1:21" ht="15" customHeight="1">
      <c r="A35" s="28">
        <v>19</v>
      </c>
      <c r="B35" s="32" t="s">
        <v>70</v>
      </c>
      <c r="C35" s="30" t="s">
        <v>24</v>
      </c>
      <c r="D35" s="31" t="s">
        <v>57</v>
      </c>
      <c r="E35" s="31" t="s">
        <v>26</v>
      </c>
      <c r="F35" s="31" t="s">
        <v>20</v>
      </c>
      <c r="G35" s="31">
        <v>4</v>
      </c>
      <c r="H35" s="46"/>
      <c r="I35" s="31"/>
      <c r="J35" s="32" t="s">
        <v>69</v>
      </c>
      <c r="K35" s="32" t="s">
        <v>34</v>
      </c>
      <c r="L35" s="31" t="s">
        <v>20</v>
      </c>
      <c r="M35" s="31" t="s">
        <v>29</v>
      </c>
      <c r="N35" s="33"/>
      <c r="O35" s="33">
        <v>1</v>
      </c>
      <c r="P35" s="33"/>
      <c r="Q35" s="33"/>
      <c r="R35" s="34">
        <f t="shared" ref="R35:S35" si="33">G35*O35</f>
        <v>4</v>
      </c>
      <c r="S35" s="35">
        <f t="shared" si="33"/>
        <v>0</v>
      </c>
      <c r="T35" s="214" t="str">
        <f t="shared" si="9"/>
        <v>Весна Петровић</v>
      </c>
      <c r="U35" s="214" t="str">
        <f t="shared" si="10"/>
        <v/>
      </c>
    </row>
    <row r="36" spans="1:21" ht="15" customHeight="1">
      <c r="A36" s="20"/>
      <c r="B36" s="24" t="s">
        <v>70</v>
      </c>
      <c r="C36" s="22" t="s">
        <v>24</v>
      </c>
      <c r="D36" s="23" t="s">
        <v>57</v>
      </c>
      <c r="E36" s="23" t="s">
        <v>26</v>
      </c>
      <c r="F36" s="23" t="s">
        <v>21</v>
      </c>
      <c r="G36" s="23"/>
      <c r="H36" s="23">
        <v>2</v>
      </c>
      <c r="I36" s="23"/>
      <c r="J36" s="24" t="s">
        <v>64</v>
      </c>
      <c r="K36" s="24" t="s">
        <v>31</v>
      </c>
      <c r="L36" s="23" t="s">
        <v>20</v>
      </c>
      <c r="M36" s="23" t="s">
        <v>29</v>
      </c>
      <c r="N36" s="25"/>
      <c r="O36" s="25"/>
      <c r="P36" s="25">
        <v>1</v>
      </c>
      <c r="Q36" s="25"/>
      <c r="R36" s="26">
        <f t="shared" ref="R36:S36" si="34">G36*O36</f>
        <v>0</v>
      </c>
      <c r="S36" s="27">
        <f t="shared" si="34"/>
        <v>2</v>
      </c>
      <c r="T36" s="214" t="str">
        <f t="shared" si="9"/>
        <v/>
      </c>
      <c r="U36" s="214" t="str">
        <f t="shared" si="10"/>
        <v>Златко Симикић</v>
      </c>
    </row>
    <row r="37" spans="1:21" ht="15" customHeight="1">
      <c r="A37" s="47">
        <v>29</v>
      </c>
      <c r="B37" s="48" t="s">
        <v>71</v>
      </c>
      <c r="C37" s="49" t="s">
        <v>24</v>
      </c>
      <c r="D37" s="50" t="s">
        <v>72</v>
      </c>
      <c r="E37" s="50" t="s">
        <v>26</v>
      </c>
      <c r="F37" s="50" t="s">
        <v>20</v>
      </c>
      <c r="G37" s="50">
        <v>4</v>
      </c>
      <c r="H37" s="61"/>
      <c r="I37" s="50"/>
      <c r="J37" s="48" t="s">
        <v>73</v>
      </c>
      <c r="K37" s="48" t="s">
        <v>28</v>
      </c>
      <c r="L37" s="50" t="s">
        <v>43</v>
      </c>
      <c r="M37" s="50" t="s">
        <v>74</v>
      </c>
      <c r="N37" s="51"/>
      <c r="O37" s="51">
        <v>1</v>
      </c>
      <c r="P37" s="51"/>
      <c r="Q37" s="51"/>
      <c r="R37" s="52">
        <f t="shared" ref="R37:S37" si="35">G37*O37</f>
        <v>4</v>
      </c>
      <c r="S37" s="53">
        <f t="shared" si="35"/>
        <v>0</v>
      </c>
      <c r="T37" s="214" t="str">
        <f t="shared" si="9"/>
        <v>Момчило Пољић</v>
      </c>
      <c r="U37" s="214" t="str">
        <f t="shared" si="10"/>
        <v/>
      </c>
    </row>
    <row r="38" spans="1:21" ht="15" customHeight="1">
      <c r="A38" s="54"/>
      <c r="B38" s="55" t="s">
        <v>71</v>
      </c>
      <c r="C38" s="56" t="s">
        <v>24</v>
      </c>
      <c r="D38" s="57" t="s">
        <v>72</v>
      </c>
      <c r="E38" s="57" t="s">
        <v>26</v>
      </c>
      <c r="F38" s="57" t="s">
        <v>21</v>
      </c>
      <c r="G38" s="57"/>
      <c r="H38" s="57">
        <v>2</v>
      </c>
      <c r="I38" s="57"/>
      <c r="J38" s="55" t="s">
        <v>30</v>
      </c>
      <c r="K38" s="55" t="s">
        <v>31</v>
      </c>
      <c r="L38" s="57" t="s">
        <v>20</v>
      </c>
      <c r="M38" s="57" t="s">
        <v>29</v>
      </c>
      <c r="N38" s="58"/>
      <c r="O38" s="58"/>
      <c r="P38" s="58">
        <v>1</v>
      </c>
      <c r="Q38" s="58"/>
      <c r="R38" s="59">
        <f t="shared" ref="R38:S38" si="36">G38*O38</f>
        <v>0</v>
      </c>
      <c r="S38" s="60">
        <f t="shared" si="36"/>
        <v>2</v>
      </c>
      <c r="T38" s="214" t="str">
        <f t="shared" si="9"/>
        <v/>
      </c>
      <c r="U38" s="214" t="str">
        <f t="shared" si="10"/>
        <v>Огњен Ранкић</v>
      </c>
    </row>
    <row r="39" spans="1:21" ht="15" customHeight="1">
      <c r="A39" s="28">
        <v>30</v>
      </c>
      <c r="B39" s="32" t="s">
        <v>75</v>
      </c>
      <c r="C39" s="30" t="s">
        <v>24</v>
      </c>
      <c r="D39" s="31" t="s">
        <v>72</v>
      </c>
      <c r="E39" s="31" t="s">
        <v>26</v>
      </c>
      <c r="F39" s="31" t="s">
        <v>20</v>
      </c>
      <c r="G39" s="31">
        <v>4</v>
      </c>
      <c r="H39" s="46"/>
      <c r="I39" s="31"/>
      <c r="J39" s="32" t="s">
        <v>73</v>
      </c>
      <c r="K39" s="32" t="s">
        <v>28</v>
      </c>
      <c r="L39" s="31" t="s">
        <v>43</v>
      </c>
      <c r="M39" s="31" t="s">
        <v>74</v>
      </c>
      <c r="N39" s="33"/>
      <c r="O39" s="33">
        <v>1</v>
      </c>
      <c r="P39" s="33"/>
      <c r="Q39" s="33"/>
      <c r="R39" s="34">
        <f t="shared" ref="R39:S39" si="37">G39*O39</f>
        <v>4</v>
      </c>
      <c r="S39" s="35">
        <f t="shared" si="37"/>
        <v>0</v>
      </c>
      <c r="T39" s="214" t="str">
        <f t="shared" si="9"/>
        <v>Момчило Пољић</v>
      </c>
      <c r="U39" s="214" t="str">
        <f t="shared" si="10"/>
        <v/>
      </c>
    </row>
    <row r="40" spans="1:21" ht="16.5" customHeight="1">
      <c r="A40" s="20"/>
      <c r="B40" s="24" t="s">
        <v>75</v>
      </c>
      <c r="C40" s="22" t="s">
        <v>24</v>
      </c>
      <c r="D40" s="23" t="s">
        <v>72</v>
      </c>
      <c r="E40" s="23" t="s">
        <v>26</v>
      </c>
      <c r="F40" s="23" t="s">
        <v>21</v>
      </c>
      <c r="G40" s="23"/>
      <c r="H40" s="23">
        <v>2</v>
      </c>
      <c r="I40" s="23"/>
      <c r="J40" s="24" t="s">
        <v>30</v>
      </c>
      <c r="K40" s="24" t="s">
        <v>31</v>
      </c>
      <c r="L40" s="23" t="s">
        <v>20</v>
      </c>
      <c r="M40" s="23" t="s">
        <v>29</v>
      </c>
      <c r="N40" s="25"/>
      <c r="O40" s="25"/>
      <c r="P40" s="25">
        <v>1</v>
      </c>
      <c r="Q40" s="25"/>
      <c r="R40" s="26">
        <f t="shared" ref="R40:S40" si="38">G40*O40</f>
        <v>0</v>
      </c>
      <c r="S40" s="27">
        <f t="shared" si="38"/>
        <v>2</v>
      </c>
      <c r="T40" s="214" t="str">
        <f t="shared" si="9"/>
        <v/>
      </c>
      <c r="U40" s="214" t="str">
        <f t="shared" si="10"/>
        <v>Огњен Ранкић</v>
      </c>
    </row>
    <row r="41" spans="1:21" ht="15" customHeight="1">
      <c r="A41" s="47">
        <v>31</v>
      </c>
      <c r="B41" s="48" t="s">
        <v>76</v>
      </c>
      <c r="C41" s="49" t="s">
        <v>24</v>
      </c>
      <c r="D41" s="50" t="s">
        <v>72</v>
      </c>
      <c r="E41" s="50" t="s">
        <v>26</v>
      </c>
      <c r="F41" s="50" t="s">
        <v>20</v>
      </c>
      <c r="G41" s="50">
        <v>4</v>
      </c>
      <c r="H41" s="61"/>
      <c r="I41" s="50"/>
      <c r="J41" s="48" t="s">
        <v>77</v>
      </c>
      <c r="K41" s="48" t="s">
        <v>28</v>
      </c>
      <c r="L41" s="50" t="s">
        <v>20</v>
      </c>
      <c r="M41" s="50" t="s">
        <v>29</v>
      </c>
      <c r="N41" s="51"/>
      <c r="O41" s="51">
        <v>1</v>
      </c>
      <c r="P41" s="51"/>
      <c r="Q41" s="51"/>
      <c r="R41" s="52">
        <f t="shared" ref="R41:S41" si="39">G41*O41</f>
        <v>4</v>
      </c>
      <c r="S41" s="53">
        <f t="shared" si="39"/>
        <v>0</v>
      </c>
      <c r="T41" s="214" t="str">
        <f t="shared" si="9"/>
        <v>Марко Маловић</v>
      </c>
      <c r="U41" s="214" t="str">
        <f t="shared" si="10"/>
        <v/>
      </c>
    </row>
    <row r="42" spans="1:21" ht="15" customHeight="1">
      <c r="A42" s="54"/>
      <c r="B42" s="55" t="s">
        <v>76</v>
      </c>
      <c r="C42" s="56" t="s">
        <v>24</v>
      </c>
      <c r="D42" s="57" t="s">
        <v>72</v>
      </c>
      <c r="E42" s="57" t="s">
        <v>26</v>
      </c>
      <c r="F42" s="57" t="s">
        <v>21</v>
      </c>
      <c r="G42" s="57"/>
      <c r="H42" s="57">
        <v>3</v>
      </c>
      <c r="I42" s="57"/>
      <c r="J42" s="55" t="s">
        <v>64</v>
      </c>
      <c r="K42" s="55" t="s">
        <v>31</v>
      </c>
      <c r="L42" s="57" t="s">
        <v>20</v>
      </c>
      <c r="M42" s="57" t="s">
        <v>29</v>
      </c>
      <c r="N42" s="58"/>
      <c r="O42" s="58"/>
      <c r="P42" s="58">
        <v>2</v>
      </c>
      <c r="Q42" s="58"/>
      <c r="R42" s="59">
        <f t="shared" ref="R42:S42" si="40">G42*O42</f>
        <v>0</v>
      </c>
      <c r="S42" s="60">
        <f t="shared" si="40"/>
        <v>6</v>
      </c>
      <c r="T42" s="214" t="str">
        <f t="shared" si="9"/>
        <v/>
      </c>
      <c r="U42" s="214" t="str">
        <f t="shared" si="10"/>
        <v>Златко Симикић</v>
      </c>
    </row>
    <row r="43" spans="1:21" ht="15" customHeight="1">
      <c r="A43" s="28">
        <v>32</v>
      </c>
      <c r="B43" s="32" t="s">
        <v>78</v>
      </c>
      <c r="C43" s="30" t="s">
        <v>24</v>
      </c>
      <c r="D43" s="31" t="s">
        <v>72</v>
      </c>
      <c r="E43" s="31" t="s">
        <v>26</v>
      </c>
      <c r="F43" s="31" t="s">
        <v>20</v>
      </c>
      <c r="G43" s="31">
        <v>4</v>
      </c>
      <c r="H43" s="46"/>
      <c r="I43" s="31"/>
      <c r="J43" s="32" t="s">
        <v>79</v>
      </c>
      <c r="K43" s="32" t="s">
        <v>34</v>
      </c>
      <c r="L43" s="31" t="s">
        <v>43</v>
      </c>
      <c r="M43" s="31" t="s">
        <v>80</v>
      </c>
      <c r="N43" s="33"/>
      <c r="O43" s="33">
        <v>1</v>
      </c>
      <c r="P43" s="33"/>
      <c r="Q43" s="33"/>
      <c r="R43" s="34">
        <f t="shared" ref="R43:S43" si="41">G43*O43</f>
        <v>4</v>
      </c>
      <c r="S43" s="35">
        <f t="shared" si="41"/>
        <v>0</v>
      </c>
      <c r="T43" s="214" t="str">
        <f t="shared" si="9"/>
        <v>Живко Ерцег</v>
      </c>
      <c r="U43" s="214" t="str">
        <f t="shared" si="10"/>
        <v/>
      </c>
    </row>
    <row r="44" spans="1:21" ht="15" customHeight="1">
      <c r="A44" s="20"/>
      <c r="B44" s="24" t="s">
        <v>78</v>
      </c>
      <c r="C44" s="22" t="s">
        <v>24</v>
      </c>
      <c r="D44" s="23" t="s">
        <v>72</v>
      </c>
      <c r="E44" s="23" t="s">
        <v>26</v>
      </c>
      <c r="F44" s="23" t="s">
        <v>21</v>
      </c>
      <c r="G44" s="23"/>
      <c r="H44" s="23">
        <v>2</v>
      </c>
      <c r="I44" s="23"/>
      <c r="J44" s="24" t="s">
        <v>81</v>
      </c>
      <c r="K44" s="24" t="s">
        <v>39</v>
      </c>
      <c r="L44" s="23" t="s">
        <v>20</v>
      </c>
      <c r="M44" s="23" t="s">
        <v>29</v>
      </c>
      <c r="N44" s="25"/>
      <c r="O44" s="25"/>
      <c r="P44" s="25">
        <v>1</v>
      </c>
      <c r="Q44" s="25"/>
      <c r="R44" s="26">
        <f t="shared" ref="R44:S44" si="42">G44*O44</f>
        <v>0</v>
      </c>
      <c r="S44" s="27">
        <f t="shared" si="42"/>
        <v>2</v>
      </c>
      <c r="T44" s="214" t="str">
        <f t="shared" si="9"/>
        <v/>
      </c>
      <c r="U44" s="214" t="str">
        <f t="shared" si="10"/>
        <v>Раде Божић</v>
      </c>
    </row>
    <row r="45" spans="1:21" ht="15" customHeight="1">
      <c r="A45" s="47">
        <v>33</v>
      </c>
      <c r="B45" s="48" t="s">
        <v>82</v>
      </c>
      <c r="C45" s="49" t="s">
        <v>24</v>
      </c>
      <c r="D45" s="50" t="s">
        <v>72</v>
      </c>
      <c r="E45" s="50" t="s">
        <v>26</v>
      </c>
      <c r="F45" s="50" t="s">
        <v>20</v>
      </c>
      <c r="G45" s="50">
        <v>4</v>
      </c>
      <c r="H45" s="61"/>
      <c r="I45" s="50"/>
      <c r="J45" s="48" t="s">
        <v>83</v>
      </c>
      <c r="K45" s="48" t="s">
        <v>28</v>
      </c>
      <c r="L45" s="50" t="s">
        <v>43</v>
      </c>
      <c r="M45" s="50" t="s">
        <v>74</v>
      </c>
      <c r="N45" s="51"/>
      <c r="O45" s="51">
        <v>1</v>
      </c>
      <c r="P45" s="51"/>
      <c r="Q45" s="51"/>
      <c r="R45" s="52">
        <f t="shared" ref="R45:S45" si="43">G45*O45</f>
        <v>4</v>
      </c>
      <c r="S45" s="53">
        <f t="shared" si="43"/>
        <v>0</v>
      </c>
      <c r="T45" s="214" t="str">
        <f t="shared" si="9"/>
        <v>Срђан Лалић</v>
      </c>
      <c r="U45" s="214" t="str">
        <f t="shared" si="10"/>
        <v/>
      </c>
    </row>
    <row r="46" spans="1:21" ht="15" customHeight="1">
      <c r="A46" s="54"/>
      <c r="B46" s="55" t="s">
        <v>82</v>
      </c>
      <c r="C46" s="56" t="s">
        <v>24</v>
      </c>
      <c r="D46" s="57" t="s">
        <v>72</v>
      </c>
      <c r="E46" s="57" t="s">
        <v>26</v>
      </c>
      <c r="F46" s="57" t="s">
        <v>21</v>
      </c>
      <c r="G46" s="57"/>
      <c r="H46" s="57">
        <v>2</v>
      </c>
      <c r="I46" s="57"/>
      <c r="J46" s="66" t="s">
        <v>67</v>
      </c>
      <c r="K46" s="55" t="s">
        <v>31</v>
      </c>
      <c r="L46" s="57" t="s">
        <v>20</v>
      </c>
      <c r="M46" s="57" t="s">
        <v>29</v>
      </c>
      <c r="N46" s="58"/>
      <c r="O46" s="58"/>
      <c r="P46" s="58">
        <v>1</v>
      </c>
      <c r="Q46" s="58"/>
      <c r="R46" s="59">
        <f t="shared" ref="R46:S46" si="44">G46*O46</f>
        <v>0</v>
      </c>
      <c r="S46" s="60">
        <f t="shared" si="44"/>
        <v>2</v>
      </c>
      <c r="T46" s="214" t="str">
        <f t="shared" si="9"/>
        <v/>
      </c>
      <c r="U46" s="214" t="str">
        <f t="shared" si="10"/>
        <v>Милица Обреновић</v>
      </c>
    </row>
    <row r="47" spans="1:21" ht="15" customHeight="1">
      <c r="A47" s="28">
        <v>34</v>
      </c>
      <c r="B47" s="32" t="s">
        <v>84</v>
      </c>
      <c r="C47" s="30" t="s">
        <v>24</v>
      </c>
      <c r="D47" s="31" t="s">
        <v>72</v>
      </c>
      <c r="E47" s="31" t="s">
        <v>26</v>
      </c>
      <c r="F47" s="31" t="s">
        <v>20</v>
      </c>
      <c r="G47" s="31">
        <v>4</v>
      </c>
      <c r="H47" s="46"/>
      <c r="I47" s="31"/>
      <c r="J47" s="67" t="s">
        <v>85</v>
      </c>
      <c r="K47" s="32" t="s">
        <v>42</v>
      </c>
      <c r="L47" s="31" t="s">
        <v>43</v>
      </c>
      <c r="M47" s="31" t="s">
        <v>74</v>
      </c>
      <c r="N47" s="33"/>
      <c r="O47" s="33">
        <v>1</v>
      </c>
      <c r="P47" s="33"/>
      <c r="Q47" s="33"/>
      <c r="R47" s="34">
        <f t="shared" ref="R47:S47" si="45">G47*O47</f>
        <v>4</v>
      </c>
      <c r="S47" s="35">
        <f t="shared" si="45"/>
        <v>0</v>
      </c>
      <c r="T47" s="214" t="str">
        <f t="shared" si="9"/>
        <v>Љиљана Танасић</v>
      </c>
      <c r="U47" s="214" t="str">
        <f t="shared" si="10"/>
        <v/>
      </c>
    </row>
    <row r="48" spans="1:21" ht="15" customHeight="1">
      <c r="A48" s="20"/>
      <c r="B48" s="24" t="s">
        <v>84</v>
      </c>
      <c r="C48" s="22" t="s">
        <v>24</v>
      </c>
      <c r="D48" s="23" t="s">
        <v>72</v>
      </c>
      <c r="E48" s="23" t="s">
        <v>26</v>
      </c>
      <c r="F48" s="23" t="s">
        <v>21</v>
      </c>
      <c r="G48" s="23"/>
      <c r="H48" s="23">
        <v>2</v>
      </c>
      <c r="I48" s="23"/>
      <c r="J48" s="68" t="s">
        <v>67</v>
      </c>
      <c r="K48" s="24" t="s">
        <v>31</v>
      </c>
      <c r="L48" s="23" t="s">
        <v>20</v>
      </c>
      <c r="M48" s="23" t="s">
        <v>29</v>
      </c>
      <c r="N48" s="25"/>
      <c r="O48" s="25"/>
      <c r="P48" s="25">
        <v>1</v>
      </c>
      <c r="Q48" s="25"/>
      <c r="R48" s="26">
        <f t="shared" ref="R48:S48" si="46">G48*O48</f>
        <v>0</v>
      </c>
      <c r="S48" s="27">
        <f t="shared" si="46"/>
        <v>2</v>
      </c>
      <c r="T48" s="214" t="str">
        <f t="shared" si="9"/>
        <v/>
      </c>
      <c r="U48" s="214" t="str">
        <f t="shared" si="10"/>
        <v>Милица Обреновић</v>
      </c>
    </row>
    <row r="49" spans="1:21" ht="15" customHeight="1">
      <c r="A49" s="47">
        <v>35</v>
      </c>
      <c r="B49" s="48" t="s">
        <v>86</v>
      </c>
      <c r="C49" s="49" t="s">
        <v>24</v>
      </c>
      <c r="D49" s="50" t="s">
        <v>72</v>
      </c>
      <c r="E49" s="50" t="s">
        <v>26</v>
      </c>
      <c r="F49" s="50" t="s">
        <v>20</v>
      </c>
      <c r="G49" s="50">
        <v>4</v>
      </c>
      <c r="H49" s="61"/>
      <c r="I49" s="50"/>
      <c r="J49" s="48" t="s">
        <v>36</v>
      </c>
      <c r="K49" s="48" t="s">
        <v>28</v>
      </c>
      <c r="L49" s="50" t="s">
        <v>20</v>
      </c>
      <c r="M49" s="50" t="s">
        <v>29</v>
      </c>
      <c r="N49" s="51"/>
      <c r="O49" s="51">
        <v>1</v>
      </c>
      <c r="P49" s="51"/>
      <c r="Q49" s="51"/>
      <c r="R49" s="52">
        <f t="shared" ref="R49:S49" si="47">G49*O49</f>
        <v>4</v>
      </c>
      <c r="S49" s="53">
        <f t="shared" si="47"/>
        <v>0</v>
      </c>
      <c r="T49" s="214" t="str">
        <f t="shared" si="9"/>
        <v>Срђан Дамјановић</v>
      </c>
      <c r="U49" s="214" t="str">
        <f t="shared" si="10"/>
        <v/>
      </c>
    </row>
    <row r="50" spans="1:21" ht="15" customHeight="1">
      <c r="A50" s="54"/>
      <c r="B50" s="55" t="s">
        <v>86</v>
      </c>
      <c r="C50" s="56" t="s">
        <v>24</v>
      </c>
      <c r="D50" s="57" t="s">
        <v>72</v>
      </c>
      <c r="E50" s="57" t="s">
        <v>26</v>
      </c>
      <c r="F50" s="57" t="s">
        <v>21</v>
      </c>
      <c r="G50" s="57"/>
      <c r="H50" s="57">
        <v>2</v>
      </c>
      <c r="I50" s="57"/>
      <c r="J50" s="55" t="s">
        <v>38</v>
      </c>
      <c r="K50" s="55" t="s">
        <v>39</v>
      </c>
      <c r="L50" s="57" t="s">
        <v>20</v>
      </c>
      <c r="M50" s="57" t="s">
        <v>29</v>
      </c>
      <c r="N50" s="58"/>
      <c r="O50" s="58"/>
      <c r="P50" s="58">
        <v>1</v>
      </c>
      <c r="Q50" s="58"/>
      <c r="R50" s="59">
        <f t="shared" ref="R50:S50" si="48">G50*O50</f>
        <v>0</v>
      </c>
      <c r="S50" s="60">
        <f t="shared" si="48"/>
        <v>2</v>
      </c>
      <c r="T50" s="214" t="str">
        <f t="shared" si="9"/>
        <v/>
      </c>
      <c r="U50" s="214" t="str">
        <f t="shared" si="10"/>
        <v>Срећко Илић</v>
      </c>
    </row>
    <row r="51" spans="1:21" ht="15" customHeight="1">
      <c r="A51" s="28">
        <v>36</v>
      </c>
      <c r="B51" s="32" t="s">
        <v>87</v>
      </c>
      <c r="C51" s="30" t="s">
        <v>24</v>
      </c>
      <c r="D51" s="31" t="s">
        <v>72</v>
      </c>
      <c r="E51" s="31" t="s">
        <v>26</v>
      </c>
      <c r="F51" s="31" t="s">
        <v>20</v>
      </c>
      <c r="G51" s="31">
        <v>4</v>
      </c>
      <c r="H51" s="46"/>
      <c r="I51" s="31"/>
      <c r="J51" s="32" t="s">
        <v>88</v>
      </c>
      <c r="K51" s="32" t="s">
        <v>34</v>
      </c>
      <c r="L51" s="31" t="s">
        <v>20</v>
      </c>
      <c r="M51" s="31" t="s">
        <v>29</v>
      </c>
      <c r="N51" s="33"/>
      <c r="O51" s="33">
        <v>1</v>
      </c>
      <c r="P51" s="33"/>
      <c r="Q51" s="33"/>
      <c r="R51" s="34">
        <f t="shared" ref="R51:S51" si="49">G51*O51</f>
        <v>4</v>
      </c>
      <c r="S51" s="35">
        <f t="shared" si="49"/>
        <v>0</v>
      </c>
      <c r="T51" s="214" t="str">
        <f t="shared" si="9"/>
        <v>Иван Мировић</v>
      </c>
      <c r="U51" s="214" t="str">
        <f t="shared" si="10"/>
        <v/>
      </c>
    </row>
    <row r="52" spans="1:21" ht="15" customHeight="1">
      <c r="A52" s="20"/>
      <c r="B52" s="24" t="s">
        <v>87</v>
      </c>
      <c r="C52" s="22" t="s">
        <v>24</v>
      </c>
      <c r="D52" s="23" t="s">
        <v>72</v>
      </c>
      <c r="E52" s="23" t="s">
        <v>26</v>
      </c>
      <c r="F52" s="23" t="s">
        <v>21</v>
      </c>
      <c r="G52" s="23"/>
      <c r="H52" s="23">
        <v>2</v>
      </c>
      <c r="I52" s="23"/>
      <c r="J52" s="24" t="s">
        <v>64</v>
      </c>
      <c r="K52" s="24" t="s">
        <v>31</v>
      </c>
      <c r="L52" s="23" t="s">
        <v>20</v>
      </c>
      <c r="M52" s="23" t="s">
        <v>29</v>
      </c>
      <c r="N52" s="25"/>
      <c r="O52" s="25"/>
      <c r="P52" s="25">
        <v>1</v>
      </c>
      <c r="Q52" s="25"/>
      <c r="R52" s="26">
        <f t="shared" ref="R52:S52" si="50">G52*O52</f>
        <v>0</v>
      </c>
      <c r="S52" s="27">
        <f t="shared" si="50"/>
        <v>2</v>
      </c>
      <c r="T52" s="214" t="str">
        <f t="shared" si="9"/>
        <v/>
      </c>
      <c r="U52" s="214" t="str">
        <f t="shared" si="10"/>
        <v>Златко Симикић</v>
      </c>
    </row>
    <row r="53" spans="1:21" ht="15" customHeight="1">
      <c r="A53" s="28">
        <v>37</v>
      </c>
      <c r="B53" s="32" t="s">
        <v>89</v>
      </c>
      <c r="C53" s="30" t="s">
        <v>24</v>
      </c>
      <c r="D53" s="31" t="s">
        <v>72</v>
      </c>
      <c r="E53" s="31" t="s">
        <v>26</v>
      </c>
      <c r="F53" s="31" t="s">
        <v>20</v>
      </c>
      <c r="G53" s="31">
        <v>4</v>
      </c>
      <c r="H53" s="46"/>
      <c r="I53" s="31"/>
      <c r="J53" s="32" t="s">
        <v>90</v>
      </c>
      <c r="K53" s="32" t="s">
        <v>34</v>
      </c>
      <c r="L53" s="31" t="s">
        <v>20</v>
      </c>
      <c r="M53" s="31" t="s">
        <v>29</v>
      </c>
      <c r="N53" s="33"/>
      <c r="O53" s="33">
        <v>1</v>
      </c>
      <c r="P53" s="33"/>
      <c r="Q53" s="33"/>
      <c r="R53" s="34">
        <f t="shared" ref="R53:S53" si="51">G53*O53</f>
        <v>4</v>
      </c>
      <c r="S53" s="35">
        <f t="shared" si="51"/>
        <v>0</v>
      </c>
      <c r="T53" s="214" t="str">
        <f t="shared" si="9"/>
        <v xml:space="preserve">Предраг Катанић </v>
      </c>
      <c r="U53" s="214" t="str">
        <f t="shared" si="10"/>
        <v/>
      </c>
    </row>
    <row r="54" spans="1:21" ht="15" customHeight="1">
      <c r="A54" s="20"/>
      <c r="B54" s="24" t="s">
        <v>89</v>
      </c>
      <c r="C54" s="22" t="s">
        <v>24</v>
      </c>
      <c r="D54" s="23" t="s">
        <v>72</v>
      </c>
      <c r="E54" s="23" t="s">
        <v>26</v>
      </c>
      <c r="F54" s="23" t="s">
        <v>21</v>
      </c>
      <c r="G54" s="23"/>
      <c r="H54" s="23">
        <v>2</v>
      </c>
      <c r="I54" s="23"/>
      <c r="J54" s="24" t="s">
        <v>81</v>
      </c>
      <c r="K54" s="24" t="s">
        <v>39</v>
      </c>
      <c r="L54" s="23" t="s">
        <v>20</v>
      </c>
      <c r="M54" s="23" t="s">
        <v>29</v>
      </c>
      <c r="N54" s="25"/>
      <c r="O54" s="25"/>
      <c r="P54" s="25">
        <v>1</v>
      </c>
      <c r="Q54" s="25"/>
      <c r="R54" s="26">
        <f t="shared" ref="R54:S54" si="52">G54*O54</f>
        <v>0</v>
      </c>
      <c r="S54" s="27">
        <f t="shared" si="52"/>
        <v>2</v>
      </c>
      <c r="T54" s="214" t="str">
        <f t="shared" si="9"/>
        <v/>
      </c>
      <c r="U54" s="214" t="str">
        <f t="shared" si="10"/>
        <v>Раде Божић</v>
      </c>
    </row>
    <row r="55" spans="1:21" ht="15" customHeight="1">
      <c r="A55" s="47">
        <v>38</v>
      </c>
      <c r="B55" s="48" t="s">
        <v>91</v>
      </c>
      <c r="C55" s="49" t="s">
        <v>24</v>
      </c>
      <c r="D55" s="50" t="s">
        <v>72</v>
      </c>
      <c r="E55" s="50" t="s">
        <v>26</v>
      </c>
      <c r="F55" s="50" t="s">
        <v>20</v>
      </c>
      <c r="G55" s="50">
        <v>4</v>
      </c>
      <c r="H55" s="61"/>
      <c r="I55" s="50"/>
      <c r="J55" s="48" t="s">
        <v>51</v>
      </c>
      <c r="K55" s="48" t="s">
        <v>34</v>
      </c>
      <c r="L55" s="50" t="s">
        <v>20</v>
      </c>
      <c r="M55" s="50" t="s">
        <v>29</v>
      </c>
      <c r="N55" s="51"/>
      <c r="O55" s="51">
        <v>1</v>
      </c>
      <c r="P55" s="51"/>
      <c r="Q55" s="51"/>
      <c r="R55" s="52">
        <f t="shared" ref="R55:S55" si="53">G55*O55</f>
        <v>4</v>
      </c>
      <c r="S55" s="53">
        <f t="shared" si="53"/>
        <v>0</v>
      </c>
      <c r="T55" s="214" t="str">
        <f t="shared" si="9"/>
        <v>Биљана Koвачевић</v>
      </c>
      <c r="U55" s="214" t="str">
        <f t="shared" si="10"/>
        <v/>
      </c>
    </row>
    <row r="56" spans="1:21" ht="15" customHeight="1">
      <c r="A56" s="36"/>
      <c r="B56" s="41" t="s">
        <v>91</v>
      </c>
      <c r="C56" s="38" t="s">
        <v>24</v>
      </c>
      <c r="D56" s="39" t="s">
        <v>72</v>
      </c>
      <c r="E56" s="39" t="s">
        <v>26</v>
      </c>
      <c r="F56" s="39" t="s">
        <v>21</v>
      </c>
      <c r="G56" s="39"/>
      <c r="H56" s="39">
        <v>2</v>
      </c>
      <c r="I56" s="39"/>
      <c r="J56" s="41" t="s">
        <v>64</v>
      </c>
      <c r="K56" s="41" t="s">
        <v>31</v>
      </c>
      <c r="L56" s="39" t="s">
        <v>20</v>
      </c>
      <c r="M56" s="39" t="s">
        <v>29</v>
      </c>
      <c r="N56" s="42"/>
      <c r="O56" s="42"/>
      <c r="P56" s="42">
        <v>1</v>
      </c>
      <c r="Q56" s="42"/>
      <c r="R56" s="43">
        <f t="shared" ref="R56:S56" si="54">G56*O56</f>
        <v>0</v>
      </c>
      <c r="S56" s="44">
        <f t="shared" si="54"/>
        <v>2</v>
      </c>
      <c r="T56" s="214" t="str">
        <f t="shared" si="9"/>
        <v/>
      </c>
      <c r="U56" s="214" t="str">
        <f t="shared" si="10"/>
        <v>Златко Симикић</v>
      </c>
    </row>
    <row r="57" spans="1:21" ht="15" customHeight="1">
      <c r="A57" s="36">
        <v>48</v>
      </c>
      <c r="B57" s="41" t="s">
        <v>92</v>
      </c>
      <c r="C57" s="38" t="s">
        <v>24</v>
      </c>
      <c r="D57" s="39" t="s">
        <v>93</v>
      </c>
      <c r="E57" s="39" t="s">
        <v>26</v>
      </c>
      <c r="F57" s="39" t="s">
        <v>20</v>
      </c>
      <c r="G57" s="39">
        <v>4</v>
      </c>
      <c r="H57" s="65"/>
      <c r="I57" s="39"/>
      <c r="J57" s="69" t="s">
        <v>94</v>
      </c>
      <c r="K57" s="41" t="s">
        <v>28</v>
      </c>
      <c r="L57" s="39" t="s">
        <v>43</v>
      </c>
      <c r="M57" s="39" t="s">
        <v>46</v>
      </c>
      <c r="N57" s="42"/>
      <c r="O57" s="42">
        <v>1</v>
      </c>
      <c r="P57" s="42"/>
      <c r="Q57" s="42"/>
      <c r="R57" s="43">
        <f t="shared" ref="R57:S57" si="55">G57*O57</f>
        <v>4</v>
      </c>
      <c r="S57" s="44">
        <f t="shared" si="55"/>
        <v>0</v>
      </c>
      <c r="T57" s="214" t="str">
        <f t="shared" si="9"/>
        <v>Владо Симеуновић</v>
      </c>
      <c r="U57" s="214" t="str">
        <f t="shared" si="10"/>
        <v/>
      </c>
    </row>
    <row r="58" spans="1:21" ht="15" customHeight="1">
      <c r="A58" s="36"/>
      <c r="B58" s="41" t="s">
        <v>92</v>
      </c>
      <c r="C58" s="38" t="s">
        <v>24</v>
      </c>
      <c r="D58" s="39" t="s">
        <v>93</v>
      </c>
      <c r="E58" s="39" t="s">
        <v>26</v>
      </c>
      <c r="F58" s="39" t="s">
        <v>20</v>
      </c>
      <c r="G58" s="39"/>
      <c r="H58" s="39">
        <v>2</v>
      </c>
      <c r="I58" s="39"/>
      <c r="J58" s="41" t="s">
        <v>81</v>
      </c>
      <c r="K58" s="41" t="s">
        <v>39</v>
      </c>
      <c r="L58" s="39" t="s">
        <v>20</v>
      </c>
      <c r="M58" s="39" t="s">
        <v>29</v>
      </c>
      <c r="N58" s="42"/>
      <c r="O58" s="42"/>
      <c r="P58" s="42">
        <v>1</v>
      </c>
      <c r="Q58" s="42"/>
      <c r="R58" s="43">
        <f t="shared" ref="R58:S58" si="56">G58*O58</f>
        <v>0</v>
      </c>
      <c r="S58" s="44">
        <f t="shared" si="56"/>
        <v>2</v>
      </c>
      <c r="T58" s="214" t="str">
        <f t="shared" si="9"/>
        <v/>
      </c>
      <c r="U58" s="214" t="str">
        <f t="shared" si="10"/>
        <v>Раде Божић</v>
      </c>
    </row>
    <row r="59" spans="1:21" ht="15" customHeight="1">
      <c r="A59" s="36">
        <v>49</v>
      </c>
      <c r="B59" s="41" t="s">
        <v>95</v>
      </c>
      <c r="C59" s="38" t="s">
        <v>24</v>
      </c>
      <c r="D59" s="39" t="s">
        <v>93</v>
      </c>
      <c r="E59" s="39" t="s">
        <v>26</v>
      </c>
      <c r="F59" s="39" t="s">
        <v>20</v>
      </c>
      <c r="G59" s="70">
        <v>4</v>
      </c>
      <c r="H59" s="65"/>
      <c r="I59" s="39"/>
      <c r="J59" s="41" t="s">
        <v>37</v>
      </c>
      <c r="K59" s="41" t="s">
        <v>28</v>
      </c>
      <c r="L59" s="39" t="s">
        <v>20</v>
      </c>
      <c r="M59" s="39" t="s">
        <v>29</v>
      </c>
      <c r="N59" s="42"/>
      <c r="O59" s="42">
        <v>1</v>
      </c>
      <c r="P59" s="42"/>
      <c r="Q59" s="42"/>
      <c r="R59" s="43">
        <f t="shared" ref="R59:S59" si="57">G59*O59</f>
        <v>4</v>
      </c>
      <c r="S59" s="44">
        <f t="shared" si="57"/>
        <v>0</v>
      </c>
      <c r="T59" s="214" t="str">
        <f t="shared" si="9"/>
        <v>Бранко Крсмановић</v>
      </c>
      <c r="U59" s="214" t="str">
        <f t="shared" si="10"/>
        <v/>
      </c>
    </row>
    <row r="60" spans="1:21" ht="15" customHeight="1">
      <c r="A60" s="54"/>
      <c r="B60" s="55" t="s">
        <v>95</v>
      </c>
      <c r="C60" s="56" t="s">
        <v>24</v>
      </c>
      <c r="D60" s="57" t="s">
        <v>93</v>
      </c>
      <c r="E60" s="57" t="s">
        <v>26</v>
      </c>
      <c r="F60" s="57" t="s">
        <v>20</v>
      </c>
      <c r="G60" s="71"/>
      <c r="H60" s="57">
        <v>2</v>
      </c>
      <c r="I60" s="57"/>
      <c r="J60" s="55" t="s">
        <v>38</v>
      </c>
      <c r="K60" s="55" t="s">
        <v>39</v>
      </c>
      <c r="L60" s="57" t="s">
        <v>20</v>
      </c>
      <c r="M60" s="57" t="s">
        <v>29</v>
      </c>
      <c r="N60" s="58"/>
      <c r="O60" s="58"/>
      <c r="P60" s="58">
        <v>1</v>
      </c>
      <c r="Q60" s="58"/>
      <c r="R60" s="59">
        <f t="shared" ref="R60:S60" si="58">G60*O60</f>
        <v>0</v>
      </c>
      <c r="S60" s="60">
        <f t="shared" si="58"/>
        <v>2</v>
      </c>
      <c r="T60" s="214" t="str">
        <f t="shared" si="9"/>
        <v/>
      </c>
      <c r="U60" s="214" t="str">
        <f t="shared" si="10"/>
        <v>Срећко Илић</v>
      </c>
    </row>
    <row r="61" spans="1:21" ht="15" customHeight="1">
      <c r="A61" s="28">
        <v>50</v>
      </c>
      <c r="B61" s="32" t="s">
        <v>96</v>
      </c>
      <c r="C61" s="30" t="s">
        <v>24</v>
      </c>
      <c r="D61" s="31" t="s">
        <v>93</v>
      </c>
      <c r="E61" s="31" t="s">
        <v>26</v>
      </c>
      <c r="F61" s="31" t="s">
        <v>20</v>
      </c>
      <c r="G61" s="31">
        <v>2</v>
      </c>
      <c r="H61" s="46"/>
      <c r="I61" s="31"/>
      <c r="J61" s="32" t="s">
        <v>54</v>
      </c>
      <c r="K61" s="32" t="s">
        <v>28</v>
      </c>
      <c r="L61" s="31" t="s">
        <v>20</v>
      </c>
      <c r="M61" s="31" t="s">
        <v>29</v>
      </c>
      <c r="N61" s="33"/>
      <c r="O61" s="33">
        <v>2</v>
      </c>
      <c r="P61" s="33"/>
      <c r="Q61" s="33"/>
      <c r="R61" s="34">
        <f t="shared" ref="R61:S61" si="59">G61*O61</f>
        <v>4</v>
      </c>
      <c r="S61" s="35">
        <f t="shared" si="59"/>
        <v>0</v>
      </c>
      <c r="T61" s="214" t="str">
        <f t="shared" si="9"/>
        <v>Мирела Митрашевић</v>
      </c>
      <c r="U61" s="214" t="str">
        <f t="shared" si="10"/>
        <v/>
      </c>
    </row>
    <row r="62" spans="1:21" ht="15" customHeight="1">
      <c r="A62" s="20"/>
      <c r="B62" s="24" t="s">
        <v>96</v>
      </c>
      <c r="C62" s="22" t="s">
        <v>24</v>
      </c>
      <c r="D62" s="23" t="s">
        <v>93</v>
      </c>
      <c r="E62" s="23" t="s">
        <v>26</v>
      </c>
      <c r="F62" s="23" t="s">
        <v>20</v>
      </c>
      <c r="G62" s="23"/>
      <c r="H62" s="23">
        <v>2</v>
      </c>
      <c r="I62" s="23"/>
      <c r="J62" s="24" t="s">
        <v>55</v>
      </c>
      <c r="K62" s="24" t="s">
        <v>39</v>
      </c>
      <c r="L62" s="23" t="s">
        <v>20</v>
      </c>
      <c r="M62" s="23" t="s">
        <v>29</v>
      </c>
      <c r="N62" s="25"/>
      <c r="O62" s="25"/>
      <c r="P62" s="25">
        <v>1</v>
      </c>
      <c r="Q62" s="25"/>
      <c r="R62" s="26">
        <f t="shared" ref="R62:S62" si="60">G62*O62</f>
        <v>0</v>
      </c>
      <c r="S62" s="27">
        <f t="shared" si="60"/>
        <v>2</v>
      </c>
      <c r="T62" s="214" t="str">
        <f t="shared" si="9"/>
        <v/>
      </c>
      <c r="U62" s="214" t="str">
        <f t="shared" si="10"/>
        <v>Наташа Тешић</v>
      </c>
    </row>
    <row r="63" spans="1:21" ht="15" customHeight="1">
      <c r="A63" s="47">
        <v>51</v>
      </c>
      <c r="B63" s="48" t="s">
        <v>97</v>
      </c>
      <c r="C63" s="49" t="s">
        <v>24</v>
      </c>
      <c r="D63" s="50" t="s">
        <v>93</v>
      </c>
      <c r="E63" s="50" t="s">
        <v>26</v>
      </c>
      <c r="F63" s="50" t="s">
        <v>20</v>
      </c>
      <c r="G63" s="50">
        <v>2</v>
      </c>
      <c r="H63" s="61"/>
      <c r="I63" s="50"/>
      <c r="J63" s="48" t="s">
        <v>36</v>
      </c>
      <c r="K63" s="48" t="s">
        <v>28</v>
      </c>
      <c r="L63" s="50" t="s">
        <v>20</v>
      </c>
      <c r="M63" s="50" t="s">
        <v>29</v>
      </c>
      <c r="N63" s="51"/>
      <c r="O63" s="51">
        <v>1</v>
      </c>
      <c r="P63" s="51"/>
      <c r="Q63" s="51"/>
      <c r="R63" s="52">
        <f t="shared" ref="R63:S63" si="61">G63*O63</f>
        <v>2</v>
      </c>
      <c r="S63" s="53">
        <f t="shared" si="61"/>
        <v>0</v>
      </c>
      <c r="T63" s="214" t="str">
        <f t="shared" si="9"/>
        <v>Срђан Дамјановић</v>
      </c>
      <c r="U63" s="214" t="str">
        <f t="shared" si="10"/>
        <v/>
      </c>
    </row>
    <row r="64" spans="1:21" ht="15" customHeight="1">
      <c r="A64" s="36"/>
      <c r="B64" s="41" t="s">
        <v>97</v>
      </c>
      <c r="C64" s="38" t="s">
        <v>24</v>
      </c>
      <c r="D64" s="39" t="s">
        <v>93</v>
      </c>
      <c r="E64" s="39" t="s">
        <v>26</v>
      </c>
      <c r="F64" s="39" t="s">
        <v>20</v>
      </c>
      <c r="G64" s="70">
        <v>2</v>
      </c>
      <c r="H64" s="65"/>
      <c r="I64" s="39"/>
      <c r="J64" s="41" t="s">
        <v>90</v>
      </c>
      <c r="K64" s="41" t="s">
        <v>34</v>
      </c>
      <c r="L64" s="39" t="s">
        <v>20</v>
      </c>
      <c r="M64" s="39" t="s">
        <v>29</v>
      </c>
      <c r="N64" s="42"/>
      <c r="O64" s="42">
        <v>1</v>
      </c>
      <c r="P64" s="42"/>
      <c r="Q64" s="42"/>
      <c r="R64" s="43">
        <f t="shared" ref="R64:S64" si="62">G64*O64</f>
        <v>2</v>
      </c>
      <c r="S64" s="44">
        <f t="shared" si="62"/>
        <v>0</v>
      </c>
      <c r="T64" s="214" t="str">
        <f t="shared" si="9"/>
        <v xml:space="preserve">Предраг Катанић </v>
      </c>
      <c r="U64" s="214" t="str">
        <f t="shared" si="10"/>
        <v/>
      </c>
    </row>
    <row r="65" spans="1:26" ht="15" customHeight="1">
      <c r="A65" s="54"/>
      <c r="B65" s="55" t="s">
        <v>97</v>
      </c>
      <c r="C65" s="56" t="s">
        <v>24</v>
      </c>
      <c r="D65" s="57" t="s">
        <v>93</v>
      </c>
      <c r="E65" s="57" t="s">
        <v>26</v>
      </c>
      <c r="F65" s="57" t="s">
        <v>20</v>
      </c>
      <c r="G65" s="71"/>
      <c r="H65" s="57">
        <v>2</v>
      </c>
      <c r="I65" s="57"/>
      <c r="J65" s="55" t="s">
        <v>81</v>
      </c>
      <c r="K65" s="55" t="s">
        <v>39</v>
      </c>
      <c r="L65" s="57" t="s">
        <v>20</v>
      </c>
      <c r="M65" s="57" t="s">
        <v>29</v>
      </c>
      <c r="N65" s="58"/>
      <c r="O65" s="58"/>
      <c r="P65" s="58">
        <v>1</v>
      </c>
      <c r="Q65" s="58"/>
      <c r="R65" s="59">
        <f t="shared" ref="R65:S65" si="63">G65*O65</f>
        <v>0</v>
      </c>
      <c r="S65" s="60">
        <f t="shared" si="63"/>
        <v>2</v>
      </c>
      <c r="T65" s="214" t="str">
        <f t="shared" si="9"/>
        <v/>
      </c>
      <c r="U65" s="214" t="str">
        <f t="shared" si="10"/>
        <v>Раде Божић</v>
      </c>
    </row>
    <row r="66" spans="1:26" ht="15" customHeight="1">
      <c r="A66" s="28">
        <v>52</v>
      </c>
      <c r="B66" s="32" t="s">
        <v>98</v>
      </c>
      <c r="C66" s="30" t="s">
        <v>24</v>
      </c>
      <c r="D66" s="31" t="s">
        <v>93</v>
      </c>
      <c r="E66" s="31" t="s">
        <v>26</v>
      </c>
      <c r="F66" s="31" t="s">
        <v>20</v>
      </c>
      <c r="G66" s="31">
        <v>4</v>
      </c>
      <c r="H66" s="46"/>
      <c r="I66" s="31"/>
      <c r="J66" s="32" t="s">
        <v>88</v>
      </c>
      <c r="K66" s="32" t="s">
        <v>34</v>
      </c>
      <c r="L66" s="31" t="s">
        <v>20</v>
      </c>
      <c r="M66" s="31" t="s">
        <v>29</v>
      </c>
      <c r="N66" s="33"/>
      <c r="O66" s="33">
        <v>1</v>
      </c>
      <c r="P66" s="33"/>
      <c r="Q66" s="33"/>
      <c r="R66" s="34">
        <f t="shared" ref="R66:S66" si="64">G66*O66</f>
        <v>4</v>
      </c>
      <c r="S66" s="35">
        <f t="shared" si="64"/>
        <v>0</v>
      </c>
      <c r="T66" s="214" t="str">
        <f t="shared" si="9"/>
        <v>Иван Мировић</v>
      </c>
      <c r="U66" s="214" t="str">
        <f t="shared" si="10"/>
        <v/>
      </c>
    </row>
    <row r="67" spans="1:26" ht="15" customHeight="1">
      <c r="A67" s="20"/>
      <c r="B67" s="24" t="s">
        <v>98</v>
      </c>
      <c r="C67" s="22" t="s">
        <v>24</v>
      </c>
      <c r="D67" s="23" t="s">
        <v>93</v>
      </c>
      <c r="E67" s="23" t="s">
        <v>26</v>
      </c>
      <c r="F67" s="23" t="s">
        <v>20</v>
      </c>
      <c r="G67" s="23"/>
      <c r="H67" s="23">
        <v>2</v>
      </c>
      <c r="I67" s="23"/>
      <c r="J67" s="24" t="s">
        <v>81</v>
      </c>
      <c r="K67" s="24" t="s">
        <v>39</v>
      </c>
      <c r="L67" s="23" t="s">
        <v>20</v>
      </c>
      <c r="M67" s="23" t="s">
        <v>29</v>
      </c>
      <c r="N67" s="25"/>
      <c r="O67" s="25"/>
      <c r="P67" s="25">
        <v>1</v>
      </c>
      <c r="Q67" s="25"/>
      <c r="R67" s="26">
        <f t="shared" ref="R67:S67" si="65">G67*O67</f>
        <v>0</v>
      </c>
      <c r="S67" s="27">
        <f t="shared" si="65"/>
        <v>2</v>
      </c>
      <c r="T67" s="214" t="str">
        <f t="shared" si="9"/>
        <v/>
      </c>
      <c r="U67" s="214" t="str">
        <f t="shared" si="10"/>
        <v>Раде Божић</v>
      </c>
    </row>
    <row r="68" spans="1:26" ht="15" customHeight="1">
      <c r="A68" s="47">
        <v>53</v>
      </c>
      <c r="B68" s="48" t="s">
        <v>99</v>
      </c>
      <c r="C68" s="49" t="s">
        <v>24</v>
      </c>
      <c r="D68" s="50" t="s">
        <v>93</v>
      </c>
      <c r="E68" s="50" t="s">
        <v>26</v>
      </c>
      <c r="F68" s="50" t="s">
        <v>20</v>
      </c>
      <c r="G68" s="50">
        <v>4</v>
      </c>
      <c r="H68" s="61"/>
      <c r="I68" s="50"/>
      <c r="J68" s="48" t="s">
        <v>77</v>
      </c>
      <c r="K68" s="48" t="s">
        <v>28</v>
      </c>
      <c r="L68" s="50" t="s">
        <v>20</v>
      </c>
      <c r="M68" s="50" t="s">
        <v>29</v>
      </c>
      <c r="N68" s="51"/>
      <c r="O68" s="51">
        <v>1</v>
      </c>
      <c r="P68" s="51"/>
      <c r="Q68" s="51"/>
      <c r="R68" s="52">
        <f t="shared" ref="R68:S68" si="66">G68*O68</f>
        <v>4</v>
      </c>
      <c r="S68" s="53">
        <f t="shared" si="66"/>
        <v>0</v>
      </c>
      <c r="T68" s="214" t="str">
        <f t="shared" si="9"/>
        <v>Марко Маловић</v>
      </c>
      <c r="U68" s="214" t="str">
        <f t="shared" si="10"/>
        <v/>
      </c>
    </row>
    <row r="69" spans="1:26" ht="15" customHeight="1">
      <c r="A69" s="72"/>
      <c r="B69" s="73" t="s">
        <v>99</v>
      </c>
      <c r="C69" s="74" t="s">
        <v>24</v>
      </c>
      <c r="D69" s="75" t="s">
        <v>93</v>
      </c>
      <c r="E69" s="75" t="s">
        <v>26</v>
      </c>
      <c r="F69" s="75"/>
      <c r="G69" s="75"/>
      <c r="H69" s="75">
        <v>2</v>
      </c>
      <c r="I69" s="75"/>
      <c r="J69" s="76" t="s">
        <v>67</v>
      </c>
      <c r="K69" s="73" t="s">
        <v>31</v>
      </c>
      <c r="L69" s="75" t="s">
        <v>20</v>
      </c>
      <c r="M69" s="75" t="s">
        <v>29</v>
      </c>
      <c r="N69" s="77"/>
      <c r="O69" s="77"/>
      <c r="P69" s="77">
        <v>1</v>
      </c>
      <c r="Q69" s="77"/>
      <c r="R69" s="78">
        <f t="shared" ref="R69:S69" si="67">G69*O69</f>
        <v>0</v>
      </c>
      <c r="S69" s="79">
        <f t="shared" si="67"/>
        <v>2</v>
      </c>
      <c r="T69" s="214" t="str">
        <f t="shared" ref="T69:U69" si="68">IF(R69&gt;0,#REF!,"")</f>
        <v/>
      </c>
      <c r="U69" s="214" t="e">
        <f t="shared" si="68"/>
        <v>#REF!</v>
      </c>
    </row>
    <row r="70" spans="1:26" ht="15" customHeight="1">
      <c r="A70" s="12">
        <v>5</v>
      </c>
      <c r="B70" s="16" t="s">
        <v>100</v>
      </c>
      <c r="C70" s="14" t="s">
        <v>24</v>
      </c>
      <c r="D70" s="15" t="s">
        <v>25</v>
      </c>
      <c r="E70" s="15" t="s">
        <v>101</v>
      </c>
      <c r="F70" s="15" t="s">
        <v>20</v>
      </c>
      <c r="G70" s="15">
        <v>4</v>
      </c>
      <c r="H70" s="15"/>
      <c r="I70" s="15"/>
      <c r="J70" s="16" t="s">
        <v>102</v>
      </c>
      <c r="K70" s="16" t="s">
        <v>28</v>
      </c>
      <c r="L70" s="15" t="s">
        <v>43</v>
      </c>
      <c r="M70" s="15" t="s">
        <v>74</v>
      </c>
      <c r="N70" s="17"/>
      <c r="O70" s="17">
        <v>1</v>
      </c>
      <c r="P70" s="17"/>
      <c r="Q70" s="17"/>
      <c r="R70" s="18">
        <f t="shared" ref="R70:S70" si="69">G70*O70</f>
        <v>4</v>
      </c>
      <c r="S70" s="19">
        <f t="shared" si="69"/>
        <v>0</v>
      </c>
      <c r="T70" s="214" t="str">
        <f t="shared" ref="T70:T73" si="70">IF(R70&gt;0,J70,"")</f>
        <v>Стеван Стевић</v>
      </c>
      <c r="U70" s="214" t="str">
        <f t="shared" ref="U70:U73" si="71">IF(S70&gt;0,J70,"")</f>
        <v/>
      </c>
    </row>
    <row r="71" spans="1:26" ht="15" customHeight="1">
      <c r="A71" s="54"/>
      <c r="B71" s="55" t="s">
        <v>100</v>
      </c>
      <c r="C71" s="56" t="s">
        <v>24</v>
      </c>
      <c r="D71" s="57" t="s">
        <v>25</v>
      </c>
      <c r="E71" s="57" t="s">
        <v>101</v>
      </c>
      <c r="F71" s="57" t="s">
        <v>21</v>
      </c>
      <c r="G71" s="57"/>
      <c r="H71" s="57">
        <v>3</v>
      </c>
      <c r="I71" s="57"/>
      <c r="J71" s="55" t="s">
        <v>103</v>
      </c>
      <c r="K71" s="55" t="s">
        <v>39</v>
      </c>
      <c r="L71" s="57" t="s">
        <v>43</v>
      </c>
      <c r="M71" s="57" t="s">
        <v>74</v>
      </c>
      <c r="N71" s="58"/>
      <c r="O71" s="58"/>
      <c r="P71" s="58">
        <v>2</v>
      </c>
      <c r="Q71" s="58"/>
      <c r="R71" s="59">
        <f t="shared" ref="R71:S71" si="72">G71*O71</f>
        <v>0</v>
      </c>
      <c r="S71" s="60">
        <f t="shared" si="72"/>
        <v>6</v>
      </c>
      <c r="T71" s="214" t="str">
        <f t="shared" si="70"/>
        <v/>
      </c>
      <c r="U71" s="214" t="str">
        <f t="shared" si="71"/>
        <v>Неда Тешић</v>
      </c>
    </row>
    <row r="72" spans="1:26" ht="15" customHeight="1">
      <c r="A72" s="28">
        <v>6</v>
      </c>
      <c r="B72" s="32" t="s">
        <v>104</v>
      </c>
      <c r="C72" s="30" t="s">
        <v>24</v>
      </c>
      <c r="D72" s="31" t="s">
        <v>25</v>
      </c>
      <c r="E72" s="31" t="s">
        <v>101</v>
      </c>
      <c r="F72" s="31" t="s">
        <v>20</v>
      </c>
      <c r="G72" s="31">
        <v>4</v>
      </c>
      <c r="H72" s="46"/>
      <c r="I72" s="46"/>
      <c r="J72" s="32" t="s">
        <v>51</v>
      </c>
      <c r="K72" s="32" t="s">
        <v>34</v>
      </c>
      <c r="L72" s="31" t="s">
        <v>20</v>
      </c>
      <c r="M72" s="31" t="s">
        <v>29</v>
      </c>
      <c r="N72" s="33"/>
      <c r="O72" s="33">
        <v>1</v>
      </c>
      <c r="P72" s="33"/>
      <c r="Q72" s="33"/>
      <c r="R72" s="34">
        <f t="shared" ref="R72:S72" si="73">G72*O72</f>
        <v>4</v>
      </c>
      <c r="S72" s="35">
        <f t="shared" si="73"/>
        <v>0</v>
      </c>
      <c r="T72" s="214" t="str">
        <f t="shared" si="70"/>
        <v>Биљана Koвачевић</v>
      </c>
      <c r="U72" s="214" t="str">
        <f t="shared" si="71"/>
        <v/>
      </c>
    </row>
    <row r="73" spans="1:26" ht="15" customHeight="1">
      <c r="A73" s="20"/>
      <c r="B73" s="24" t="s">
        <v>104</v>
      </c>
      <c r="C73" s="22" t="s">
        <v>24</v>
      </c>
      <c r="D73" s="23" t="s">
        <v>25</v>
      </c>
      <c r="E73" s="23" t="s">
        <v>101</v>
      </c>
      <c r="F73" s="23" t="s">
        <v>21</v>
      </c>
      <c r="G73" s="23"/>
      <c r="H73" s="23">
        <v>2</v>
      </c>
      <c r="I73" s="23"/>
      <c r="J73" s="24" t="s">
        <v>55</v>
      </c>
      <c r="K73" s="24" t="s">
        <v>39</v>
      </c>
      <c r="L73" s="23" t="s">
        <v>20</v>
      </c>
      <c r="M73" s="23" t="s">
        <v>29</v>
      </c>
      <c r="N73" s="25"/>
      <c r="O73" s="25"/>
      <c r="P73" s="25">
        <v>2</v>
      </c>
      <c r="Q73" s="25"/>
      <c r="R73" s="26">
        <f t="shared" ref="R73:S73" si="74">G73*O73</f>
        <v>0</v>
      </c>
      <c r="S73" s="27">
        <f t="shared" si="74"/>
        <v>4</v>
      </c>
      <c r="T73" s="214" t="str">
        <f t="shared" si="70"/>
        <v/>
      </c>
      <c r="U73" s="214" t="str">
        <f t="shared" si="71"/>
        <v>Наташа Тешић</v>
      </c>
      <c r="Z73" s="80"/>
    </row>
    <row r="74" spans="1:26" ht="15" customHeight="1">
      <c r="A74" s="47">
        <v>7</v>
      </c>
      <c r="B74" s="48" t="s">
        <v>105</v>
      </c>
      <c r="C74" s="49" t="s">
        <v>24</v>
      </c>
      <c r="D74" s="50" t="s">
        <v>25</v>
      </c>
      <c r="E74" s="50" t="s">
        <v>101</v>
      </c>
      <c r="F74" s="50" t="s">
        <v>20</v>
      </c>
      <c r="G74" s="50">
        <v>4</v>
      </c>
      <c r="H74" s="50"/>
      <c r="I74" s="50"/>
      <c r="J74" s="10"/>
      <c r="K74" s="48" t="s">
        <v>31</v>
      </c>
      <c r="L74" s="50" t="s">
        <v>20</v>
      </c>
      <c r="M74" s="50" t="s">
        <v>29</v>
      </c>
      <c r="N74" s="51"/>
      <c r="O74" s="51">
        <v>1</v>
      </c>
      <c r="P74" s="51"/>
      <c r="Q74" s="51"/>
      <c r="R74" s="52">
        <f t="shared" ref="R74:S74" si="75">G74*O74</f>
        <v>4</v>
      </c>
      <c r="S74" s="53">
        <f t="shared" si="75"/>
        <v>0</v>
      </c>
      <c r="T74" s="214" t="str">
        <f>IF(R74&gt;0,J69,"")</f>
        <v>Милица Обреновић</v>
      </c>
      <c r="U74" s="214" t="str">
        <f>IF(S74&gt;0,J69,"")</f>
        <v/>
      </c>
    </row>
    <row r="75" spans="1:26" ht="15" customHeight="1">
      <c r="A75" s="54"/>
      <c r="B75" s="55" t="s">
        <v>105</v>
      </c>
      <c r="C75" s="56" t="s">
        <v>24</v>
      </c>
      <c r="D75" s="57" t="s">
        <v>25</v>
      </c>
      <c r="E75" s="57" t="s">
        <v>101</v>
      </c>
      <c r="F75" s="57" t="s">
        <v>21</v>
      </c>
      <c r="G75" s="57"/>
      <c r="H75" s="57">
        <v>1</v>
      </c>
      <c r="I75" s="57"/>
      <c r="J75" s="55" t="s">
        <v>38</v>
      </c>
      <c r="K75" s="55" t="s">
        <v>39</v>
      </c>
      <c r="L75" s="57" t="s">
        <v>20</v>
      </c>
      <c r="M75" s="57" t="s">
        <v>29</v>
      </c>
      <c r="N75" s="58"/>
      <c r="O75" s="58"/>
      <c r="P75" s="58">
        <v>2</v>
      </c>
      <c r="Q75" s="58"/>
      <c r="R75" s="59">
        <f t="shared" ref="R75:S75" si="76">G75*O75</f>
        <v>0</v>
      </c>
      <c r="S75" s="60">
        <f t="shared" si="76"/>
        <v>2</v>
      </c>
      <c r="T75" s="214" t="str">
        <f t="shared" ref="T75:T152" si="77">IF(R75&gt;0,J75,"")</f>
        <v/>
      </c>
      <c r="U75" s="214" t="str">
        <f t="shared" ref="U75:U152" si="78">IF(S75&gt;0,J75,"")</f>
        <v>Срећко Илић</v>
      </c>
    </row>
    <row r="76" spans="1:26" ht="15" customHeight="1">
      <c r="A76" s="28">
        <v>8</v>
      </c>
      <c r="B76" s="32" t="s">
        <v>106</v>
      </c>
      <c r="C76" s="30" t="s">
        <v>24</v>
      </c>
      <c r="D76" s="31" t="s">
        <v>25</v>
      </c>
      <c r="E76" s="31" t="s">
        <v>101</v>
      </c>
      <c r="F76" s="31" t="s">
        <v>20</v>
      </c>
      <c r="G76" s="31">
        <v>4</v>
      </c>
      <c r="H76" s="31"/>
      <c r="I76" s="31"/>
      <c r="J76" s="32" t="s">
        <v>83</v>
      </c>
      <c r="K76" s="32" t="s">
        <v>28</v>
      </c>
      <c r="L76" s="31" t="s">
        <v>43</v>
      </c>
      <c r="M76" s="31" t="s">
        <v>74</v>
      </c>
      <c r="N76" s="33"/>
      <c r="O76" s="33">
        <v>1</v>
      </c>
      <c r="P76" s="33"/>
      <c r="Q76" s="33"/>
      <c r="R76" s="34">
        <f t="shared" ref="R76:S76" si="79">G76*O76</f>
        <v>4</v>
      </c>
      <c r="S76" s="35">
        <f t="shared" si="79"/>
        <v>0</v>
      </c>
      <c r="T76" s="214" t="str">
        <f t="shared" si="77"/>
        <v>Срђан Лалић</v>
      </c>
      <c r="U76" s="214" t="str">
        <f t="shared" si="78"/>
        <v/>
      </c>
    </row>
    <row r="77" spans="1:26" ht="15" customHeight="1">
      <c r="A77" s="20"/>
      <c r="B77" s="24" t="s">
        <v>106</v>
      </c>
      <c r="C77" s="22" t="s">
        <v>24</v>
      </c>
      <c r="D77" s="23" t="s">
        <v>25</v>
      </c>
      <c r="E77" s="23" t="s">
        <v>101</v>
      </c>
      <c r="F77" s="23" t="s">
        <v>21</v>
      </c>
      <c r="G77" s="23"/>
      <c r="H77" s="23">
        <v>3</v>
      </c>
      <c r="I77" s="23"/>
      <c r="J77" s="68" t="s">
        <v>67</v>
      </c>
      <c r="K77" s="24" t="s">
        <v>31</v>
      </c>
      <c r="L77" s="23" t="s">
        <v>20</v>
      </c>
      <c r="M77" s="23" t="s">
        <v>29</v>
      </c>
      <c r="N77" s="25"/>
      <c r="O77" s="25"/>
      <c r="P77" s="25">
        <v>2</v>
      </c>
      <c r="Q77" s="25"/>
      <c r="R77" s="26">
        <f t="shared" ref="R77:S77" si="80">G77*O77</f>
        <v>0</v>
      </c>
      <c r="S77" s="27">
        <f t="shared" si="80"/>
        <v>6</v>
      </c>
      <c r="T77" s="214" t="str">
        <f t="shared" si="77"/>
        <v/>
      </c>
      <c r="U77" s="214" t="str">
        <f t="shared" si="78"/>
        <v>Милица Обреновић</v>
      </c>
    </row>
    <row r="78" spans="1:26" ht="15" customHeight="1">
      <c r="A78" s="47">
        <v>9</v>
      </c>
      <c r="B78" s="48" t="s">
        <v>107</v>
      </c>
      <c r="C78" s="49" t="s">
        <v>24</v>
      </c>
      <c r="D78" s="50" t="s">
        <v>48</v>
      </c>
      <c r="E78" s="50" t="s">
        <v>101</v>
      </c>
      <c r="F78" s="50" t="s">
        <v>20</v>
      </c>
      <c r="G78" s="50">
        <v>4</v>
      </c>
      <c r="H78" s="61"/>
      <c r="I78" s="50"/>
      <c r="J78" s="48" t="s">
        <v>108</v>
      </c>
      <c r="K78" s="48" t="s">
        <v>42</v>
      </c>
      <c r="L78" s="50" t="s">
        <v>43</v>
      </c>
      <c r="M78" s="50" t="s">
        <v>74</v>
      </c>
      <c r="N78" s="51"/>
      <c r="O78" s="51">
        <v>1</v>
      </c>
      <c r="P78" s="51"/>
      <c r="Q78" s="51"/>
      <c r="R78" s="52">
        <f t="shared" ref="R78:S78" si="81">G78*O78</f>
        <v>4</v>
      </c>
      <c r="S78" s="53">
        <f t="shared" si="81"/>
        <v>0</v>
      </c>
      <c r="T78" s="214" t="str">
        <f t="shared" si="77"/>
        <v>Дејан Тешић</v>
      </c>
      <c r="U78" s="214" t="str">
        <f t="shared" si="78"/>
        <v/>
      </c>
    </row>
    <row r="79" spans="1:26" ht="15" customHeight="1">
      <c r="A79" s="54"/>
      <c r="B79" s="55" t="s">
        <v>107</v>
      </c>
      <c r="C79" s="56" t="s">
        <v>24</v>
      </c>
      <c r="D79" s="57" t="s">
        <v>48</v>
      </c>
      <c r="E79" s="57" t="s">
        <v>101</v>
      </c>
      <c r="F79" s="57" t="s">
        <v>21</v>
      </c>
      <c r="G79" s="57"/>
      <c r="H79" s="57">
        <v>2</v>
      </c>
      <c r="I79" s="57"/>
      <c r="J79" s="55" t="s">
        <v>30</v>
      </c>
      <c r="K79" s="55" t="s">
        <v>31</v>
      </c>
      <c r="L79" s="57" t="s">
        <v>20</v>
      </c>
      <c r="M79" s="57" t="s">
        <v>29</v>
      </c>
      <c r="N79" s="58"/>
      <c r="O79" s="58"/>
      <c r="P79" s="58">
        <v>2</v>
      </c>
      <c r="Q79" s="58"/>
      <c r="R79" s="59">
        <f t="shared" ref="R79:S79" si="82">G79*O79</f>
        <v>0</v>
      </c>
      <c r="S79" s="60">
        <f t="shared" si="82"/>
        <v>4</v>
      </c>
      <c r="T79" s="214" t="str">
        <f t="shared" si="77"/>
        <v/>
      </c>
      <c r="U79" s="214" t="str">
        <f t="shared" si="78"/>
        <v>Огњен Ранкић</v>
      </c>
    </row>
    <row r="80" spans="1:26" ht="15" customHeight="1">
      <c r="A80" s="28">
        <v>10</v>
      </c>
      <c r="B80" s="32" t="s">
        <v>109</v>
      </c>
      <c r="C80" s="30" t="s">
        <v>24</v>
      </c>
      <c r="D80" s="31" t="s">
        <v>48</v>
      </c>
      <c r="E80" s="31" t="s">
        <v>101</v>
      </c>
      <c r="F80" s="31" t="s">
        <v>20</v>
      </c>
      <c r="G80" s="31">
        <v>4</v>
      </c>
      <c r="H80" s="31"/>
      <c r="I80" s="31"/>
      <c r="J80" s="32" t="s">
        <v>88</v>
      </c>
      <c r="K80" s="32" t="s">
        <v>34</v>
      </c>
      <c r="L80" s="31" t="s">
        <v>20</v>
      </c>
      <c r="M80" s="31" t="s">
        <v>29</v>
      </c>
      <c r="N80" s="33"/>
      <c r="O80" s="33">
        <v>1</v>
      </c>
      <c r="P80" s="33"/>
      <c r="Q80" s="33"/>
      <c r="R80" s="34">
        <f t="shared" ref="R80:S80" si="83">G80*O80</f>
        <v>4</v>
      </c>
      <c r="S80" s="35">
        <f t="shared" si="83"/>
        <v>0</v>
      </c>
      <c r="T80" s="214" t="str">
        <f t="shared" si="77"/>
        <v>Иван Мировић</v>
      </c>
      <c r="U80" s="214" t="str">
        <f t="shared" si="78"/>
        <v/>
      </c>
    </row>
    <row r="81" spans="1:21" ht="15" customHeight="1">
      <c r="A81" s="20"/>
      <c r="B81" s="24" t="s">
        <v>109</v>
      </c>
      <c r="C81" s="22" t="s">
        <v>24</v>
      </c>
      <c r="D81" s="23" t="s">
        <v>48</v>
      </c>
      <c r="E81" s="23" t="s">
        <v>101</v>
      </c>
      <c r="F81" s="23" t="s">
        <v>21</v>
      </c>
      <c r="G81" s="23"/>
      <c r="H81" s="23">
        <v>2</v>
      </c>
      <c r="I81" s="23"/>
      <c r="J81" s="24" t="s">
        <v>38</v>
      </c>
      <c r="K81" s="24" t="s">
        <v>39</v>
      </c>
      <c r="L81" s="23" t="s">
        <v>20</v>
      </c>
      <c r="M81" s="23" t="s">
        <v>29</v>
      </c>
      <c r="N81" s="25"/>
      <c r="O81" s="25"/>
      <c r="P81" s="25">
        <v>2</v>
      </c>
      <c r="Q81" s="25"/>
      <c r="R81" s="26">
        <f t="shared" ref="R81:S81" si="84">G81*O81</f>
        <v>0</v>
      </c>
      <c r="S81" s="27">
        <f t="shared" si="84"/>
        <v>4</v>
      </c>
      <c r="T81" s="214" t="str">
        <f t="shared" si="77"/>
        <v/>
      </c>
      <c r="U81" s="214" t="str">
        <f t="shared" si="78"/>
        <v>Срећко Илић</v>
      </c>
    </row>
    <row r="82" spans="1:21" ht="15" customHeight="1">
      <c r="A82" s="47">
        <v>11</v>
      </c>
      <c r="B82" s="48" t="s">
        <v>110</v>
      </c>
      <c r="C82" s="49" t="s">
        <v>24</v>
      </c>
      <c r="D82" s="50" t="s">
        <v>48</v>
      </c>
      <c r="E82" s="50" t="s">
        <v>101</v>
      </c>
      <c r="F82" s="50" t="s">
        <v>20</v>
      </c>
      <c r="G82" s="50">
        <v>3</v>
      </c>
      <c r="H82" s="50"/>
      <c r="I82" s="50"/>
      <c r="J82" s="48" t="s">
        <v>33</v>
      </c>
      <c r="K82" s="48" t="s">
        <v>34</v>
      </c>
      <c r="L82" s="50" t="s">
        <v>20</v>
      </c>
      <c r="M82" s="50" t="s">
        <v>29</v>
      </c>
      <c r="N82" s="51"/>
      <c r="O82" s="51">
        <v>1</v>
      </c>
      <c r="P82" s="51"/>
      <c r="Q82" s="51"/>
      <c r="R82" s="52">
        <f t="shared" ref="R82:S82" si="85">G82*O82</f>
        <v>3</v>
      </c>
      <c r="S82" s="53">
        <f t="shared" si="85"/>
        <v>0</v>
      </c>
      <c r="T82" s="214" t="str">
        <f t="shared" si="77"/>
        <v>Сузана Maрковић</v>
      </c>
      <c r="U82" s="214" t="str">
        <f t="shared" si="78"/>
        <v/>
      </c>
    </row>
    <row r="83" spans="1:21" ht="15" customHeight="1">
      <c r="A83" s="54"/>
      <c r="B83" s="55" t="s">
        <v>110</v>
      </c>
      <c r="C83" s="56" t="s">
        <v>24</v>
      </c>
      <c r="D83" s="57" t="s">
        <v>48</v>
      </c>
      <c r="E83" s="57" t="s">
        <v>101</v>
      </c>
      <c r="F83" s="57" t="s">
        <v>21</v>
      </c>
      <c r="G83" s="57"/>
      <c r="H83" s="57">
        <v>3</v>
      </c>
      <c r="I83" s="57"/>
      <c r="J83" s="55" t="s">
        <v>33</v>
      </c>
      <c r="K83" s="55" t="s">
        <v>34</v>
      </c>
      <c r="L83" s="57" t="s">
        <v>20</v>
      </c>
      <c r="M83" s="57" t="s">
        <v>29</v>
      </c>
      <c r="N83" s="58"/>
      <c r="O83" s="58"/>
      <c r="P83" s="58">
        <v>2</v>
      </c>
      <c r="Q83" s="58"/>
      <c r="R83" s="59">
        <f t="shared" ref="R83:S83" si="86">G83*O83</f>
        <v>0</v>
      </c>
      <c r="S83" s="60">
        <f t="shared" si="86"/>
        <v>6</v>
      </c>
      <c r="T83" s="214" t="str">
        <f t="shared" si="77"/>
        <v/>
      </c>
      <c r="U83" s="214" t="str">
        <f t="shared" si="78"/>
        <v>Сузана Maрковић</v>
      </c>
    </row>
    <row r="84" spans="1:21" ht="15" customHeight="1">
      <c r="A84" s="28">
        <v>12</v>
      </c>
      <c r="B84" s="32" t="s">
        <v>111</v>
      </c>
      <c r="C84" s="30" t="s">
        <v>24</v>
      </c>
      <c r="D84" s="31" t="s">
        <v>48</v>
      </c>
      <c r="E84" s="31" t="s">
        <v>101</v>
      </c>
      <c r="F84" s="31" t="s">
        <v>20</v>
      </c>
      <c r="G84" s="31">
        <v>4</v>
      </c>
      <c r="H84" s="31"/>
      <c r="I84" s="31"/>
      <c r="J84" s="32" t="s">
        <v>66</v>
      </c>
      <c r="K84" s="32" t="s">
        <v>34</v>
      </c>
      <c r="L84" s="31" t="s">
        <v>20</v>
      </c>
      <c r="M84" s="31" t="s">
        <v>29</v>
      </c>
      <c r="N84" s="33"/>
      <c r="O84" s="33">
        <v>1</v>
      </c>
      <c r="P84" s="33"/>
      <c r="Q84" s="33"/>
      <c r="R84" s="34">
        <f t="shared" ref="R84:S84" si="87">G84*O84</f>
        <v>4</v>
      </c>
      <c r="S84" s="35">
        <f t="shared" si="87"/>
        <v>0</v>
      </c>
      <c r="T84" s="214" t="str">
        <f t="shared" si="77"/>
        <v>Витомир Старчевић</v>
      </c>
      <c r="U84" s="214" t="str">
        <f t="shared" si="78"/>
        <v/>
      </c>
    </row>
    <row r="85" spans="1:21" ht="15" customHeight="1">
      <c r="A85" s="20"/>
      <c r="B85" s="24" t="s">
        <v>111</v>
      </c>
      <c r="C85" s="22" t="s">
        <v>24</v>
      </c>
      <c r="D85" s="23" t="s">
        <v>48</v>
      </c>
      <c r="E85" s="23" t="s">
        <v>101</v>
      </c>
      <c r="F85" s="23" t="s">
        <v>21</v>
      </c>
      <c r="G85" s="23"/>
      <c r="H85" s="23">
        <v>3</v>
      </c>
      <c r="I85" s="23"/>
      <c r="J85" s="24" t="s">
        <v>38</v>
      </c>
      <c r="K85" s="24" t="s">
        <v>39</v>
      </c>
      <c r="L85" s="23" t="s">
        <v>20</v>
      </c>
      <c r="M85" s="23" t="s">
        <v>29</v>
      </c>
      <c r="N85" s="25"/>
      <c r="O85" s="25"/>
      <c r="P85" s="25">
        <v>2</v>
      </c>
      <c r="Q85" s="25"/>
      <c r="R85" s="26">
        <f t="shared" ref="R85:S85" si="88">G85*O85</f>
        <v>0</v>
      </c>
      <c r="S85" s="27">
        <f t="shared" si="88"/>
        <v>6</v>
      </c>
      <c r="T85" s="214" t="str">
        <f t="shared" si="77"/>
        <v/>
      </c>
      <c r="U85" s="214" t="str">
        <f t="shared" si="78"/>
        <v>Срећко Илић</v>
      </c>
    </row>
    <row r="86" spans="1:21" ht="15" customHeight="1">
      <c r="A86" s="47">
        <v>20</v>
      </c>
      <c r="B86" s="48" t="s">
        <v>112</v>
      </c>
      <c r="C86" s="49" t="s">
        <v>24</v>
      </c>
      <c r="D86" s="50" t="s">
        <v>57</v>
      </c>
      <c r="E86" s="50" t="s">
        <v>101</v>
      </c>
      <c r="F86" s="50" t="s">
        <v>20</v>
      </c>
      <c r="G86" s="50">
        <v>4</v>
      </c>
      <c r="H86" s="61"/>
      <c r="I86" s="50"/>
      <c r="J86" s="48" t="s">
        <v>77</v>
      </c>
      <c r="K86" s="48" t="s">
        <v>28</v>
      </c>
      <c r="L86" s="50" t="s">
        <v>20</v>
      </c>
      <c r="M86" s="50" t="s">
        <v>29</v>
      </c>
      <c r="N86" s="51"/>
      <c r="O86" s="51">
        <v>1</v>
      </c>
      <c r="P86" s="51"/>
      <c r="Q86" s="51"/>
      <c r="R86" s="52">
        <f t="shared" ref="R86:S86" si="89">G86*O86</f>
        <v>4</v>
      </c>
      <c r="S86" s="53">
        <f t="shared" si="89"/>
        <v>0</v>
      </c>
      <c r="T86" s="214" t="str">
        <f t="shared" si="77"/>
        <v>Марко Маловић</v>
      </c>
      <c r="U86" s="214" t="str">
        <f t="shared" si="78"/>
        <v/>
      </c>
    </row>
    <row r="87" spans="1:21" ht="15" customHeight="1">
      <c r="A87" s="54"/>
      <c r="B87" s="55" t="s">
        <v>112</v>
      </c>
      <c r="C87" s="56" t="s">
        <v>24</v>
      </c>
      <c r="D87" s="57" t="s">
        <v>57</v>
      </c>
      <c r="E87" s="57" t="s">
        <v>101</v>
      </c>
      <c r="F87" s="57" t="s">
        <v>21</v>
      </c>
      <c r="G87" s="57"/>
      <c r="H87" s="57">
        <v>3</v>
      </c>
      <c r="I87" s="57"/>
      <c r="J87" s="55" t="s">
        <v>64</v>
      </c>
      <c r="K87" s="55" t="s">
        <v>31</v>
      </c>
      <c r="L87" s="57" t="s">
        <v>20</v>
      </c>
      <c r="M87" s="57" t="s">
        <v>29</v>
      </c>
      <c r="N87" s="58"/>
      <c r="O87" s="58"/>
      <c r="P87" s="58">
        <v>1</v>
      </c>
      <c r="Q87" s="58"/>
      <c r="R87" s="59">
        <f t="shared" ref="R87:S87" si="90">G87*O87</f>
        <v>0</v>
      </c>
      <c r="S87" s="60">
        <f t="shared" si="90"/>
        <v>3</v>
      </c>
      <c r="T87" s="214" t="str">
        <f t="shared" si="77"/>
        <v/>
      </c>
      <c r="U87" s="214" t="str">
        <f t="shared" si="78"/>
        <v>Златко Симикић</v>
      </c>
    </row>
    <row r="88" spans="1:21" ht="15" customHeight="1">
      <c r="A88" s="28">
        <v>21</v>
      </c>
      <c r="B88" s="32" t="s">
        <v>113</v>
      </c>
      <c r="C88" s="30" t="s">
        <v>24</v>
      </c>
      <c r="D88" s="62" t="s">
        <v>114</v>
      </c>
      <c r="E88" s="31" t="s">
        <v>101</v>
      </c>
      <c r="F88" s="62" t="s">
        <v>20</v>
      </c>
      <c r="G88" s="62">
        <v>4</v>
      </c>
      <c r="H88" s="62"/>
      <c r="I88" s="62"/>
      <c r="J88" s="32" t="s">
        <v>49</v>
      </c>
      <c r="K88" s="32" t="s">
        <v>34</v>
      </c>
      <c r="L88" s="31" t="s">
        <v>20</v>
      </c>
      <c r="M88" s="31" t="s">
        <v>29</v>
      </c>
      <c r="N88" s="33"/>
      <c r="O88" s="33">
        <v>1</v>
      </c>
      <c r="P88" s="33"/>
      <c r="Q88" s="33"/>
      <c r="R88" s="34">
        <f t="shared" ref="R88:S88" si="91">G88*O88</f>
        <v>4</v>
      </c>
      <c r="S88" s="35">
        <f t="shared" si="91"/>
        <v>0</v>
      </c>
      <c r="T88" s="214" t="str">
        <f t="shared" si="77"/>
        <v>Јелена Дамјановић</v>
      </c>
      <c r="U88" s="214" t="str">
        <f t="shared" si="78"/>
        <v/>
      </c>
    </row>
    <row r="89" spans="1:21" ht="15" customHeight="1">
      <c r="A89" s="20"/>
      <c r="B89" s="24" t="s">
        <v>113</v>
      </c>
      <c r="C89" s="22" t="s">
        <v>24</v>
      </c>
      <c r="D89" s="63" t="s">
        <v>114</v>
      </c>
      <c r="E89" s="23" t="s">
        <v>101</v>
      </c>
      <c r="F89" s="63" t="s">
        <v>21</v>
      </c>
      <c r="G89" s="63"/>
      <c r="H89" s="63">
        <v>2</v>
      </c>
      <c r="I89" s="63"/>
      <c r="J89" s="24" t="s">
        <v>49</v>
      </c>
      <c r="K89" s="24" t="s">
        <v>34</v>
      </c>
      <c r="L89" s="23" t="s">
        <v>20</v>
      </c>
      <c r="M89" s="23" t="s">
        <v>29</v>
      </c>
      <c r="N89" s="25"/>
      <c r="O89" s="25"/>
      <c r="P89" s="25">
        <v>1</v>
      </c>
      <c r="Q89" s="25"/>
      <c r="R89" s="26">
        <f t="shared" ref="R89:S89" si="92">G89*O89</f>
        <v>0</v>
      </c>
      <c r="S89" s="27">
        <f t="shared" si="92"/>
        <v>2</v>
      </c>
      <c r="T89" s="214" t="str">
        <f t="shared" si="77"/>
        <v/>
      </c>
      <c r="U89" s="214" t="str">
        <f t="shared" si="78"/>
        <v>Јелена Дамјановић</v>
      </c>
    </row>
    <row r="90" spans="1:21" ht="15" customHeight="1">
      <c r="A90" s="47">
        <v>22</v>
      </c>
      <c r="B90" s="48" t="s">
        <v>115</v>
      </c>
      <c r="C90" s="49" t="s">
        <v>24</v>
      </c>
      <c r="D90" s="81" t="s">
        <v>114</v>
      </c>
      <c r="E90" s="50" t="s">
        <v>101</v>
      </c>
      <c r="F90" s="81" t="s">
        <v>20</v>
      </c>
      <c r="G90" s="81">
        <v>4</v>
      </c>
      <c r="H90" s="81"/>
      <c r="I90" s="81"/>
      <c r="J90" s="48" t="s">
        <v>79</v>
      </c>
      <c r="K90" s="48" t="s">
        <v>34</v>
      </c>
      <c r="L90" s="50" t="s">
        <v>43</v>
      </c>
      <c r="M90" s="50" t="s">
        <v>80</v>
      </c>
      <c r="N90" s="51"/>
      <c r="O90" s="51">
        <v>1</v>
      </c>
      <c r="P90" s="51"/>
      <c r="Q90" s="51"/>
      <c r="R90" s="52">
        <f t="shared" ref="R90:S90" si="93">G90*O90</f>
        <v>4</v>
      </c>
      <c r="S90" s="53">
        <f t="shared" si="93"/>
        <v>0</v>
      </c>
      <c r="T90" s="214" t="str">
        <f t="shared" si="77"/>
        <v>Живко Ерцег</v>
      </c>
      <c r="U90" s="214" t="str">
        <f t="shared" si="78"/>
        <v/>
      </c>
    </row>
    <row r="91" spans="1:21" ht="15" customHeight="1">
      <c r="A91" s="54"/>
      <c r="B91" s="55" t="s">
        <v>115</v>
      </c>
      <c r="C91" s="56" t="s">
        <v>24</v>
      </c>
      <c r="D91" s="82" t="s">
        <v>114</v>
      </c>
      <c r="E91" s="57" t="s">
        <v>101</v>
      </c>
      <c r="F91" s="82" t="s">
        <v>21</v>
      </c>
      <c r="G91" s="82"/>
      <c r="H91" s="82">
        <v>2</v>
      </c>
      <c r="I91" s="82"/>
      <c r="J91" s="55" t="s">
        <v>30</v>
      </c>
      <c r="K91" s="55" t="s">
        <v>31</v>
      </c>
      <c r="L91" s="57" t="s">
        <v>20</v>
      </c>
      <c r="M91" s="57" t="s">
        <v>29</v>
      </c>
      <c r="N91" s="58"/>
      <c r="O91" s="58"/>
      <c r="P91" s="58">
        <v>1</v>
      </c>
      <c r="Q91" s="58"/>
      <c r="R91" s="59">
        <f t="shared" ref="R91:S91" si="94">G91*O91</f>
        <v>0</v>
      </c>
      <c r="S91" s="60">
        <f t="shared" si="94"/>
        <v>2</v>
      </c>
      <c r="T91" s="214" t="str">
        <f t="shared" si="77"/>
        <v/>
      </c>
      <c r="U91" s="214" t="str">
        <f t="shared" si="78"/>
        <v>Огњен Ранкић</v>
      </c>
    </row>
    <row r="92" spans="1:21" ht="15" customHeight="1">
      <c r="A92" s="28">
        <v>23</v>
      </c>
      <c r="B92" s="32" t="s">
        <v>116</v>
      </c>
      <c r="C92" s="30" t="s">
        <v>24</v>
      </c>
      <c r="D92" s="62" t="s">
        <v>114</v>
      </c>
      <c r="E92" s="31" t="s">
        <v>101</v>
      </c>
      <c r="F92" s="31" t="s">
        <v>20</v>
      </c>
      <c r="G92" s="31">
        <v>4</v>
      </c>
      <c r="H92" s="31"/>
      <c r="I92" s="31"/>
      <c r="J92" s="32" t="s">
        <v>54</v>
      </c>
      <c r="K92" s="32" t="s">
        <v>28</v>
      </c>
      <c r="L92" s="31" t="s">
        <v>20</v>
      </c>
      <c r="M92" s="31" t="s">
        <v>29</v>
      </c>
      <c r="N92" s="33"/>
      <c r="O92" s="33">
        <v>1</v>
      </c>
      <c r="P92" s="33"/>
      <c r="Q92" s="33"/>
      <c r="R92" s="34">
        <f t="shared" ref="R92:S92" si="95">G92*O92</f>
        <v>4</v>
      </c>
      <c r="S92" s="35">
        <f t="shared" si="95"/>
        <v>0</v>
      </c>
      <c r="T92" s="214" t="str">
        <f t="shared" si="77"/>
        <v>Мирела Митрашевић</v>
      </c>
      <c r="U92" s="214" t="str">
        <f t="shared" si="78"/>
        <v/>
      </c>
    </row>
    <row r="93" spans="1:21" ht="15" customHeight="1">
      <c r="A93" s="20"/>
      <c r="B93" s="24" t="s">
        <v>116</v>
      </c>
      <c r="C93" s="22" t="s">
        <v>24</v>
      </c>
      <c r="D93" s="63" t="s">
        <v>114</v>
      </c>
      <c r="E93" s="23" t="s">
        <v>101</v>
      </c>
      <c r="F93" s="23" t="s">
        <v>21</v>
      </c>
      <c r="G93" s="23"/>
      <c r="H93" s="23">
        <v>2</v>
      </c>
      <c r="I93" s="23"/>
      <c r="J93" s="24" t="s">
        <v>55</v>
      </c>
      <c r="K93" s="24" t="s">
        <v>39</v>
      </c>
      <c r="L93" s="23" t="s">
        <v>20</v>
      </c>
      <c r="M93" s="23" t="s">
        <v>29</v>
      </c>
      <c r="N93" s="25"/>
      <c r="O93" s="25"/>
      <c r="P93" s="25">
        <v>1</v>
      </c>
      <c r="Q93" s="25"/>
      <c r="R93" s="26">
        <f t="shared" ref="R93:S93" si="96">G93*O93</f>
        <v>0</v>
      </c>
      <c r="S93" s="27">
        <f t="shared" si="96"/>
        <v>2</v>
      </c>
      <c r="T93" s="214" t="str">
        <f t="shared" si="77"/>
        <v/>
      </c>
      <c r="U93" s="214" t="str">
        <f t="shared" si="78"/>
        <v>Наташа Тешић</v>
      </c>
    </row>
    <row r="94" spans="1:21" ht="15" customHeight="1">
      <c r="A94" s="47">
        <v>24</v>
      </c>
      <c r="B94" s="48" t="s">
        <v>117</v>
      </c>
      <c r="C94" s="49" t="s">
        <v>24</v>
      </c>
      <c r="D94" s="81" t="s">
        <v>114</v>
      </c>
      <c r="E94" s="50" t="s">
        <v>101</v>
      </c>
      <c r="F94" s="50" t="s">
        <v>20</v>
      </c>
      <c r="G94" s="50">
        <v>3</v>
      </c>
      <c r="H94" s="50"/>
      <c r="I94" s="50"/>
      <c r="J94" s="48" t="s">
        <v>37</v>
      </c>
      <c r="K94" s="48" t="s">
        <v>28</v>
      </c>
      <c r="L94" s="50" t="s">
        <v>20</v>
      </c>
      <c r="M94" s="50" t="s">
        <v>29</v>
      </c>
      <c r="N94" s="51"/>
      <c r="O94" s="51">
        <v>1</v>
      </c>
      <c r="P94" s="51"/>
      <c r="Q94" s="51"/>
      <c r="R94" s="52">
        <f t="shared" ref="R94:S94" si="97">G94*O94</f>
        <v>3</v>
      </c>
      <c r="S94" s="53">
        <f t="shared" si="97"/>
        <v>0</v>
      </c>
      <c r="T94" s="214" t="str">
        <f t="shared" si="77"/>
        <v>Бранко Крсмановић</v>
      </c>
      <c r="U94" s="214" t="str">
        <f t="shared" si="78"/>
        <v/>
      </c>
    </row>
    <row r="95" spans="1:21" ht="15" customHeight="1">
      <c r="A95" s="36"/>
      <c r="B95" s="41" t="s">
        <v>117</v>
      </c>
      <c r="C95" s="38" t="s">
        <v>24</v>
      </c>
      <c r="D95" s="83" t="s">
        <v>114</v>
      </c>
      <c r="E95" s="39" t="s">
        <v>101</v>
      </c>
      <c r="F95" s="39" t="s">
        <v>20</v>
      </c>
      <c r="G95" s="39">
        <v>1</v>
      </c>
      <c r="H95" s="39"/>
      <c r="I95" s="39"/>
      <c r="J95" s="41" t="s">
        <v>36</v>
      </c>
      <c r="K95" s="41" t="s">
        <v>28</v>
      </c>
      <c r="L95" s="39" t="s">
        <v>20</v>
      </c>
      <c r="M95" s="39" t="s">
        <v>29</v>
      </c>
      <c r="N95" s="42"/>
      <c r="O95" s="42">
        <v>1</v>
      </c>
      <c r="P95" s="42"/>
      <c r="Q95" s="42"/>
      <c r="R95" s="43">
        <f t="shared" ref="R95:S95" si="98">G95*O95</f>
        <v>1</v>
      </c>
      <c r="S95" s="44">
        <f t="shared" si="98"/>
        <v>0</v>
      </c>
      <c r="T95" s="214" t="str">
        <f t="shared" si="77"/>
        <v>Срђан Дамјановић</v>
      </c>
      <c r="U95" s="214" t="str">
        <f t="shared" si="78"/>
        <v/>
      </c>
    </row>
    <row r="96" spans="1:21" ht="15" customHeight="1">
      <c r="A96" s="54"/>
      <c r="B96" s="55" t="s">
        <v>117</v>
      </c>
      <c r="C96" s="56" t="s">
        <v>24</v>
      </c>
      <c r="D96" s="82" t="s">
        <v>114</v>
      </c>
      <c r="E96" s="57" t="s">
        <v>101</v>
      </c>
      <c r="F96" s="57" t="s">
        <v>21</v>
      </c>
      <c r="G96" s="57"/>
      <c r="H96" s="57">
        <v>2</v>
      </c>
      <c r="I96" s="57"/>
      <c r="J96" s="55" t="s">
        <v>38</v>
      </c>
      <c r="K96" s="55" t="s">
        <v>39</v>
      </c>
      <c r="L96" s="57" t="s">
        <v>20</v>
      </c>
      <c r="M96" s="57" t="s">
        <v>29</v>
      </c>
      <c r="N96" s="58"/>
      <c r="O96" s="58"/>
      <c r="P96" s="58">
        <v>2</v>
      </c>
      <c r="Q96" s="58"/>
      <c r="R96" s="59">
        <f t="shared" ref="R96:S96" si="99">G96*O96</f>
        <v>0</v>
      </c>
      <c r="S96" s="60">
        <f t="shared" si="99"/>
        <v>4</v>
      </c>
      <c r="T96" s="214" t="str">
        <f t="shared" si="77"/>
        <v/>
      </c>
      <c r="U96" s="214" t="str">
        <f t="shared" si="78"/>
        <v>Срећко Илић</v>
      </c>
    </row>
    <row r="97" spans="1:21" ht="15" customHeight="1">
      <c r="A97" s="28">
        <v>25</v>
      </c>
      <c r="B97" s="32" t="s">
        <v>118</v>
      </c>
      <c r="C97" s="30" t="s">
        <v>24</v>
      </c>
      <c r="D97" s="31" t="s">
        <v>114</v>
      </c>
      <c r="E97" s="31" t="s">
        <v>101</v>
      </c>
      <c r="F97" s="31" t="s">
        <v>20</v>
      </c>
      <c r="G97" s="31">
        <v>4</v>
      </c>
      <c r="H97" s="31"/>
      <c r="I97" s="31"/>
      <c r="J97" s="32" t="s">
        <v>88</v>
      </c>
      <c r="K97" s="32" t="s">
        <v>34</v>
      </c>
      <c r="L97" s="31" t="s">
        <v>20</v>
      </c>
      <c r="M97" s="31" t="s">
        <v>29</v>
      </c>
      <c r="N97" s="33"/>
      <c r="O97" s="33">
        <v>1</v>
      </c>
      <c r="P97" s="33"/>
      <c r="Q97" s="33"/>
      <c r="R97" s="34">
        <f t="shared" ref="R97:S97" si="100">G97*O97</f>
        <v>4</v>
      </c>
      <c r="S97" s="35">
        <f t="shared" si="100"/>
        <v>0</v>
      </c>
      <c r="T97" s="214" t="str">
        <f t="shared" si="77"/>
        <v>Иван Мировић</v>
      </c>
      <c r="U97" s="214" t="str">
        <f t="shared" si="78"/>
        <v/>
      </c>
    </row>
    <row r="98" spans="1:21" ht="15" customHeight="1">
      <c r="A98" s="20"/>
      <c r="B98" s="24" t="s">
        <v>118</v>
      </c>
      <c r="C98" s="22" t="s">
        <v>24</v>
      </c>
      <c r="D98" s="23" t="s">
        <v>114</v>
      </c>
      <c r="E98" s="23" t="s">
        <v>101</v>
      </c>
      <c r="F98" s="23" t="s">
        <v>21</v>
      </c>
      <c r="G98" s="23"/>
      <c r="H98" s="23">
        <v>2</v>
      </c>
      <c r="I98" s="23"/>
      <c r="J98" s="24" t="s">
        <v>30</v>
      </c>
      <c r="K98" s="24" t="s">
        <v>31</v>
      </c>
      <c r="L98" s="23" t="s">
        <v>20</v>
      </c>
      <c r="M98" s="23" t="s">
        <v>29</v>
      </c>
      <c r="N98" s="25"/>
      <c r="O98" s="25"/>
      <c r="P98" s="25">
        <v>1</v>
      </c>
      <c r="Q98" s="25"/>
      <c r="R98" s="26">
        <f t="shared" ref="R98:S98" si="101">G98*O98</f>
        <v>0</v>
      </c>
      <c r="S98" s="27">
        <f t="shared" si="101"/>
        <v>2</v>
      </c>
      <c r="T98" s="214" t="str">
        <f t="shared" si="77"/>
        <v/>
      </c>
      <c r="U98" s="214" t="str">
        <f t="shared" si="78"/>
        <v>Огњен Ранкић</v>
      </c>
    </row>
    <row r="99" spans="1:21" ht="15" customHeight="1">
      <c r="A99" s="47">
        <v>26</v>
      </c>
      <c r="B99" s="48" t="s">
        <v>119</v>
      </c>
      <c r="C99" s="49" t="s">
        <v>24</v>
      </c>
      <c r="D99" s="50" t="s">
        <v>114</v>
      </c>
      <c r="E99" s="50" t="s">
        <v>101</v>
      </c>
      <c r="F99" s="50" t="s">
        <v>20</v>
      </c>
      <c r="G99" s="50">
        <v>4</v>
      </c>
      <c r="H99" s="61"/>
      <c r="I99" s="50"/>
      <c r="J99" s="48" t="s">
        <v>66</v>
      </c>
      <c r="K99" s="48" t="s">
        <v>34</v>
      </c>
      <c r="L99" s="50" t="s">
        <v>20</v>
      </c>
      <c r="M99" s="50" t="s">
        <v>29</v>
      </c>
      <c r="N99" s="51"/>
      <c r="O99" s="51">
        <v>1</v>
      </c>
      <c r="P99" s="51"/>
      <c r="Q99" s="51"/>
      <c r="R99" s="52">
        <f t="shared" ref="R99:S99" si="102">G99*O99</f>
        <v>4</v>
      </c>
      <c r="S99" s="53">
        <f t="shared" si="102"/>
        <v>0</v>
      </c>
      <c r="T99" s="214" t="str">
        <f t="shared" si="77"/>
        <v>Витомир Старчевић</v>
      </c>
      <c r="U99" s="214" t="str">
        <f t="shared" si="78"/>
        <v/>
      </c>
    </row>
    <row r="100" spans="1:21" ht="15" customHeight="1">
      <c r="A100" s="36"/>
      <c r="B100" s="41" t="s">
        <v>119</v>
      </c>
      <c r="C100" s="38" t="s">
        <v>24</v>
      </c>
      <c r="D100" s="39" t="s">
        <v>114</v>
      </c>
      <c r="E100" s="39" t="s">
        <v>101</v>
      </c>
      <c r="F100" s="39" t="s">
        <v>21</v>
      </c>
      <c r="G100" s="39"/>
      <c r="H100" s="39">
        <v>2</v>
      </c>
      <c r="I100" s="39"/>
      <c r="J100" s="41" t="s">
        <v>55</v>
      </c>
      <c r="K100" s="41" t="s">
        <v>39</v>
      </c>
      <c r="L100" s="39" t="s">
        <v>20</v>
      </c>
      <c r="M100" s="39" t="s">
        <v>29</v>
      </c>
      <c r="N100" s="42"/>
      <c r="O100" s="42"/>
      <c r="P100" s="42">
        <v>1</v>
      </c>
      <c r="Q100" s="42"/>
      <c r="R100" s="43">
        <f t="shared" ref="R100:S100" si="103">G100*O100</f>
        <v>0</v>
      </c>
      <c r="S100" s="44">
        <f t="shared" si="103"/>
        <v>2</v>
      </c>
      <c r="T100" s="214" t="str">
        <f t="shared" si="77"/>
        <v/>
      </c>
      <c r="U100" s="214" t="str">
        <f t="shared" si="78"/>
        <v>Наташа Тешић</v>
      </c>
    </row>
    <row r="101" spans="1:21" ht="15" customHeight="1">
      <c r="A101" s="36">
        <v>27</v>
      </c>
      <c r="B101" s="41" t="s">
        <v>120</v>
      </c>
      <c r="C101" s="38" t="s">
        <v>24</v>
      </c>
      <c r="D101" s="39" t="s">
        <v>114</v>
      </c>
      <c r="E101" s="39" t="s">
        <v>101</v>
      </c>
      <c r="F101" s="39" t="s">
        <v>20</v>
      </c>
      <c r="G101" s="39">
        <v>4</v>
      </c>
      <c r="H101" s="39"/>
      <c r="I101" s="39"/>
      <c r="J101" s="41" t="s">
        <v>121</v>
      </c>
      <c r="K101" s="41" t="s">
        <v>34</v>
      </c>
      <c r="L101" s="39" t="s">
        <v>43</v>
      </c>
      <c r="M101" s="39" t="s">
        <v>74</v>
      </c>
      <c r="N101" s="42"/>
      <c r="O101" s="42">
        <v>1</v>
      </c>
      <c r="P101" s="42"/>
      <c r="Q101" s="42"/>
      <c r="R101" s="43">
        <f t="shared" ref="R101:S101" si="104">G101*O101</f>
        <v>4</v>
      </c>
      <c r="S101" s="44">
        <f t="shared" si="104"/>
        <v>0</v>
      </c>
      <c r="T101" s="214" t="str">
        <f t="shared" si="77"/>
        <v>Цвико Јекић</v>
      </c>
      <c r="U101" s="214" t="str">
        <f t="shared" si="78"/>
        <v/>
      </c>
    </row>
    <row r="102" spans="1:21" ht="15" customHeight="1">
      <c r="A102" s="36"/>
      <c r="B102" s="41" t="s">
        <v>120</v>
      </c>
      <c r="C102" s="38" t="s">
        <v>24</v>
      </c>
      <c r="D102" s="39" t="s">
        <v>114</v>
      </c>
      <c r="E102" s="39" t="s">
        <v>101</v>
      </c>
      <c r="F102" s="39" t="s">
        <v>21</v>
      </c>
      <c r="G102" s="39"/>
      <c r="H102" s="39">
        <v>2</v>
      </c>
      <c r="I102" s="39"/>
      <c r="J102" s="41" t="s">
        <v>64</v>
      </c>
      <c r="K102" s="41" t="s">
        <v>31</v>
      </c>
      <c r="L102" s="39" t="s">
        <v>20</v>
      </c>
      <c r="M102" s="39" t="s">
        <v>29</v>
      </c>
      <c r="N102" s="42"/>
      <c r="O102" s="42"/>
      <c r="P102" s="42">
        <v>1</v>
      </c>
      <c r="Q102" s="42"/>
      <c r="R102" s="43">
        <f t="shared" ref="R102:S102" si="105">G102*O102</f>
        <v>0</v>
      </c>
      <c r="S102" s="44">
        <f t="shared" si="105"/>
        <v>2</v>
      </c>
      <c r="T102" s="214" t="str">
        <f t="shared" si="77"/>
        <v/>
      </c>
      <c r="U102" s="214" t="str">
        <f t="shared" si="78"/>
        <v>Златко Симикић</v>
      </c>
    </row>
    <row r="103" spans="1:21" ht="15" customHeight="1">
      <c r="A103" s="36">
        <v>28</v>
      </c>
      <c r="B103" s="41" t="s">
        <v>122</v>
      </c>
      <c r="C103" s="38" t="s">
        <v>24</v>
      </c>
      <c r="D103" s="39" t="s">
        <v>57</v>
      </c>
      <c r="E103" s="39" t="s">
        <v>101</v>
      </c>
      <c r="F103" s="39" t="s">
        <v>20</v>
      </c>
      <c r="G103" s="39">
        <v>4</v>
      </c>
      <c r="H103" s="65"/>
      <c r="I103" s="39"/>
      <c r="J103" s="41" t="s">
        <v>108</v>
      </c>
      <c r="K103" s="41" t="s">
        <v>42</v>
      </c>
      <c r="L103" s="39" t="s">
        <v>43</v>
      </c>
      <c r="M103" s="39" t="s">
        <v>74</v>
      </c>
      <c r="N103" s="42"/>
      <c r="O103" s="42">
        <v>1</v>
      </c>
      <c r="P103" s="42"/>
      <c r="Q103" s="42"/>
      <c r="R103" s="43">
        <f t="shared" ref="R103:S103" si="106">G103*O103</f>
        <v>4</v>
      </c>
      <c r="S103" s="44">
        <f t="shared" si="106"/>
        <v>0</v>
      </c>
      <c r="T103" s="214" t="str">
        <f t="shared" si="77"/>
        <v>Дејан Тешић</v>
      </c>
      <c r="U103" s="214" t="str">
        <f t="shared" si="78"/>
        <v/>
      </c>
    </row>
    <row r="104" spans="1:21" ht="15" customHeight="1">
      <c r="A104" s="54"/>
      <c r="B104" s="55" t="s">
        <v>122</v>
      </c>
      <c r="C104" s="56" t="s">
        <v>24</v>
      </c>
      <c r="D104" s="57" t="s">
        <v>57</v>
      </c>
      <c r="E104" s="57" t="s">
        <v>101</v>
      </c>
      <c r="F104" s="57" t="s">
        <v>21</v>
      </c>
      <c r="G104" s="57"/>
      <c r="H104" s="57">
        <v>2</v>
      </c>
      <c r="I104" s="57"/>
      <c r="J104" s="55" t="s">
        <v>30</v>
      </c>
      <c r="K104" s="55" t="s">
        <v>31</v>
      </c>
      <c r="L104" s="57" t="s">
        <v>20</v>
      </c>
      <c r="M104" s="57" t="s">
        <v>29</v>
      </c>
      <c r="N104" s="58"/>
      <c r="O104" s="58"/>
      <c r="P104" s="58">
        <v>1</v>
      </c>
      <c r="Q104" s="58"/>
      <c r="R104" s="59">
        <f t="shared" ref="R104:S104" si="107">G104*O104</f>
        <v>0</v>
      </c>
      <c r="S104" s="60">
        <f t="shared" si="107"/>
        <v>2</v>
      </c>
      <c r="T104" s="214" t="str">
        <f t="shared" si="77"/>
        <v/>
      </c>
      <c r="U104" s="214" t="str">
        <f t="shared" si="78"/>
        <v>Огњен Ранкић</v>
      </c>
    </row>
    <row r="105" spans="1:21" ht="15" customHeight="1">
      <c r="A105" s="28">
        <v>39</v>
      </c>
      <c r="B105" s="32" t="s">
        <v>123</v>
      </c>
      <c r="C105" s="30" t="s">
        <v>24</v>
      </c>
      <c r="D105" s="31" t="s">
        <v>72</v>
      </c>
      <c r="E105" s="31" t="s">
        <v>101</v>
      </c>
      <c r="F105" s="31" t="s">
        <v>20</v>
      </c>
      <c r="G105" s="31">
        <v>3</v>
      </c>
      <c r="H105" s="46"/>
      <c r="I105" s="31"/>
      <c r="J105" s="32" t="s">
        <v>37</v>
      </c>
      <c r="K105" s="32" t="s">
        <v>28</v>
      </c>
      <c r="L105" s="31" t="s">
        <v>20</v>
      </c>
      <c r="M105" s="31" t="s">
        <v>29</v>
      </c>
      <c r="N105" s="33"/>
      <c r="O105" s="33">
        <v>1</v>
      </c>
      <c r="P105" s="33"/>
      <c r="Q105" s="33"/>
      <c r="R105" s="34">
        <f t="shared" ref="R105:S105" si="108">G105*O105</f>
        <v>3</v>
      </c>
      <c r="S105" s="35">
        <f t="shared" si="108"/>
        <v>0</v>
      </c>
      <c r="T105" s="214" t="str">
        <f t="shared" si="77"/>
        <v>Бранко Крсмановић</v>
      </c>
      <c r="U105" s="214" t="str">
        <f t="shared" si="78"/>
        <v/>
      </c>
    </row>
    <row r="106" spans="1:21" ht="15" customHeight="1">
      <c r="A106" s="36"/>
      <c r="B106" s="41" t="s">
        <v>123</v>
      </c>
      <c r="C106" s="38" t="s">
        <v>24</v>
      </c>
      <c r="D106" s="39" t="s">
        <v>72</v>
      </c>
      <c r="E106" s="39" t="s">
        <v>101</v>
      </c>
      <c r="F106" s="39" t="s">
        <v>20</v>
      </c>
      <c r="G106" s="39">
        <v>1</v>
      </c>
      <c r="H106" s="65"/>
      <c r="I106" s="39"/>
      <c r="J106" s="41" t="s">
        <v>36</v>
      </c>
      <c r="K106" s="41" t="s">
        <v>28</v>
      </c>
      <c r="L106" s="39" t="s">
        <v>20</v>
      </c>
      <c r="M106" s="39" t="s">
        <v>29</v>
      </c>
      <c r="N106" s="42"/>
      <c r="O106" s="42">
        <v>1</v>
      </c>
      <c r="P106" s="42"/>
      <c r="Q106" s="42"/>
      <c r="R106" s="43">
        <f t="shared" ref="R106:S106" si="109">G106*O106</f>
        <v>1</v>
      </c>
      <c r="S106" s="44">
        <f t="shared" si="109"/>
        <v>0</v>
      </c>
      <c r="T106" s="214" t="str">
        <f t="shared" si="77"/>
        <v>Срђан Дамјановић</v>
      </c>
      <c r="U106" s="214" t="str">
        <f t="shared" si="78"/>
        <v/>
      </c>
    </row>
    <row r="107" spans="1:21" ht="15" customHeight="1">
      <c r="A107" s="20"/>
      <c r="B107" s="24" t="s">
        <v>123</v>
      </c>
      <c r="C107" s="22" t="s">
        <v>24</v>
      </c>
      <c r="D107" s="23" t="s">
        <v>72</v>
      </c>
      <c r="E107" s="23" t="s">
        <v>101</v>
      </c>
      <c r="F107" s="23" t="s">
        <v>21</v>
      </c>
      <c r="G107" s="23"/>
      <c r="H107" s="23">
        <v>2</v>
      </c>
      <c r="I107" s="23"/>
      <c r="J107" s="24" t="s">
        <v>81</v>
      </c>
      <c r="K107" s="24" t="s">
        <v>39</v>
      </c>
      <c r="L107" s="23" t="s">
        <v>20</v>
      </c>
      <c r="M107" s="23" t="s">
        <v>29</v>
      </c>
      <c r="N107" s="25"/>
      <c r="O107" s="25"/>
      <c r="P107" s="25">
        <v>2</v>
      </c>
      <c r="Q107" s="25"/>
      <c r="R107" s="26">
        <f t="shared" ref="R107:S107" si="110">G107*O107</f>
        <v>0</v>
      </c>
      <c r="S107" s="27">
        <f t="shared" si="110"/>
        <v>4</v>
      </c>
      <c r="T107" s="214" t="str">
        <f t="shared" si="77"/>
        <v/>
      </c>
      <c r="U107" s="214" t="str">
        <f t="shared" si="78"/>
        <v>Раде Божић</v>
      </c>
    </row>
    <row r="108" spans="1:21" ht="15" customHeight="1">
      <c r="A108" s="47">
        <v>40</v>
      </c>
      <c r="B108" s="84" t="s">
        <v>124</v>
      </c>
      <c r="C108" s="49" t="s">
        <v>24</v>
      </c>
      <c r="D108" s="50" t="s">
        <v>72</v>
      </c>
      <c r="E108" s="50" t="s">
        <v>101</v>
      </c>
      <c r="F108" s="50" t="s">
        <v>20</v>
      </c>
      <c r="G108" s="50">
        <v>3</v>
      </c>
      <c r="H108" s="61"/>
      <c r="I108" s="50"/>
      <c r="J108" s="48" t="s">
        <v>125</v>
      </c>
      <c r="K108" s="48" t="s">
        <v>42</v>
      </c>
      <c r="L108" s="50" t="s">
        <v>43</v>
      </c>
      <c r="M108" s="50" t="s">
        <v>74</v>
      </c>
      <c r="N108" s="51"/>
      <c r="O108" s="51">
        <v>1</v>
      </c>
      <c r="P108" s="51"/>
      <c r="Q108" s="51"/>
      <c r="R108" s="52">
        <f t="shared" ref="R108:S108" si="111">G108*O108</f>
        <v>3</v>
      </c>
      <c r="S108" s="53">
        <f t="shared" si="111"/>
        <v>0</v>
      </c>
      <c r="T108" s="214" t="str">
        <f t="shared" si="77"/>
        <v>Александар Ђурић</v>
      </c>
      <c r="U108" s="214" t="str">
        <f t="shared" si="78"/>
        <v/>
      </c>
    </row>
    <row r="109" spans="1:21" ht="15" customHeight="1">
      <c r="A109" s="54"/>
      <c r="B109" s="55" t="s">
        <v>124</v>
      </c>
      <c r="C109" s="56" t="s">
        <v>24</v>
      </c>
      <c r="D109" s="57" t="s">
        <v>72</v>
      </c>
      <c r="E109" s="57" t="s">
        <v>101</v>
      </c>
      <c r="F109" s="57" t="s">
        <v>21</v>
      </c>
      <c r="G109" s="57"/>
      <c r="H109" s="57">
        <v>1</v>
      </c>
      <c r="I109" s="57"/>
      <c r="J109" s="85" t="s">
        <v>126</v>
      </c>
      <c r="K109" s="55" t="s">
        <v>42</v>
      </c>
      <c r="L109" s="57" t="s">
        <v>43</v>
      </c>
      <c r="M109" s="57" t="s">
        <v>46</v>
      </c>
      <c r="N109" s="58"/>
      <c r="O109" s="58"/>
      <c r="P109" s="58">
        <v>1</v>
      </c>
      <c r="Q109" s="58"/>
      <c r="R109" s="59">
        <f t="shared" ref="R109:S109" si="112">G109*O109</f>
        <v>0</v>
      </c>
      <c r="S109" s="60">
        <f t="shared" si="112"/>
        <v>1</v>
      </c>
      <c r="T109" s="214" t="str">
        <f t="shared" si="77"/>
        <v/>
      </c>
      <c r="U109" s="214" t="str">
        <f t="shared" si="78"/>
        <v>Рада Голуб</v>
      </c>
    </row>
    <row r="110" spans="1:21" ht="15" customHeight="1">
      <c r="A110" s="28">
        <v>41</v>
      </c>
      <c r="B110" s="32" t="s">
        <v>127</v>
      </c>
      <c r="C110" s="30" t="s">
        <v>24</v>
      </c>
      <c r="D110" s="31" t="s">
        <v>72</v>
      </c>
      <c r="E110" s="31" t="s">
        <v>101</v>
      </c>
      <c r="F110" s="31" t="s">
        <v>20</v>
      </c>
      <c r="G110" s="31">
        <v>4</v>
      </c>
      <c r="H110" s="46"/>
      <c r="I110" s="31"/>
      <c r="J110" s="32" t="s">
        <v>27</v>
      </c>
      <c r="K110" s="32" t="s">
        <v>28</v>
      </c>
      <c r="L110" s="31" t="s">
        <v>20</v>
      </c>
      <c r="M110" s="31" t="s">
        <v>29</v>
      </c>
      <c r="N110" s="33"/>
      <c r="O110" s="33">
        <v>1</v>
      </c>
      <c r="P110" s="33"/>
      <c r="Q110" s="33"/>
      <c r="R110" s="34">
        <f t="shared" ref="R110:S110" si="113">G110*O110</f>
        <v>4</v>
      </c>
      <c r="S110" s="35">
        <f t="shared" si="113"/>
        <v>0</v>
      </c>
      <c r="T110" s="214" t="str">
        <f t="shared" si="77"/>
        <v>Зоран Мастило</v>
      </c>
      <c r="U110" s="214" t="str">
        <f t="shared" si="78"/>
        <v/>
      </c>
    </row>
    <row r="111" spans="1:21" ht="15" customHeight="1">
      <c r="A111" s="20"/>
      <c r="B111" s="24" t="s">
        <v>127</v>
      </c>
      <c r="C111" s="22" t="s">
        <v>24</v>
      </c>
      <c r="D111" s="23" t="s">
        <v>72</v>
      </c>
      <c r="E111" s="23" t="s">
        <v>101</v>
      </c>
      <c r="F111" s="23" t="s">
        <v>21</v>
      </c>
      <c r="G111" s="23"/>
      <c r="H111" s="23">
        <v>2</v>
      </c>
      <c r="I111" s="23"/>
      <c r="J111" s="68" t="s">
        <v>67</v>
      </c>
      <c r="K111" s="24" t="s">
        <v>31</v>
      </c>
      <c r="L111" s="23" t="s">
        <v>20</v>
      </c>
      <c r="M111" s="23" t="s">
        <v>29</v>
      </c>
      <c r="N111" s="25"/>
      <c r="O111" s="25"/>
      <c r="P111" s="25">
        <v>1</v>
      </c>
      <c r="Q111" s="25"/>
      <c r="R111" s="26">
        <f t="shared" ref="R111:S111" si="114">G111*O111</f>
        <v>0</v>
      </c>
      <c r="S111" s="27">
        <f t="shared" si="114"/>
        <v>2</v>
      </c>
      <c r="T111" s="214" t="str">
        <f t="shared" si="77"/>
        <v/>
      </c>
      <c r="U111" s="214" t="str">
        <f t="shared" si="78"/>
        <v>Милица Обреновић</v>
      </c>
    </row>
    <row r="112" spans="1:21" ht="15" customHeight="1">
      <c r="A112" s="47">
        <v>42</v>
      </c>
      <c r="B112" s="48" t="s">
        <v>128</v>
      </c>
      <c r="C112" s="49" t="s">
        <v>24</v>
      </c>
      <c r="D112" s="50" t="s">
        <v>72</v>
      </c>
      <c r="E112" s="50" t="s">
        <v>101</v>
      </c>
      <c r="F112" s="50" t="s">
        <v>20</v>
      </c>
      <c r="G112" s="50">
        <v>4</v>
      </c>
      <c r="H112" s="61"/>
      <c r="I112" s="50"/>
      <c r="J112" s="48" t="s">
        <v>54</v>
      </c>
      <c r="K112" s="48" t="s">
        <v>28</v>
      </c>
      <c r="L112" s="50" t="s">
        <v>20</v>
      </c>
      <c r="M112" s="50" t="s">
        <v>29</v>
      </c>
      <c r="N112" s="51"/>
      <c r="O112" s="51">
        <v>1</v>
      </c>
      <c r="P112" s="51"/>
      <c r="Q112" s="51"/>
      <c r="R112" s="52">
        <f t="shared" ref="R112:S112" si="115">G112*O112</f>
        <v>4</v>
      </c>
      <c r="S112" s="53">
        <f t="shared" si="115"/>
        <v>0</v>
      </c>
      <c r="T112" s="214" t="str">
        <f t="shared" si="77"/>
        <v>Мирела Митрашевић</v>
      </c>
      <c r="U112" s="214" t="str">
        <f t="shared" si="78"/>
        <v/>
      </c>
    </row>
    <row r="113" spans="1:21" ht="15" customHeight="1">
      <c r="A113" s="54"/>
      <c r="B113" s="55" t="s">
        <v>128</v>
      </c>
      <c r="C113" s="56" t="s">
        <v>24</v>
      </c>
      <c r="D113" s="57" t="s">
        <v>129</v>
      </c>
      <c r="E113" s="57" t="s">
        <v>101</v>
      </c>
      <c r="F113" s="57" t="s">
        <v>21</v>
      </c>
      <c r="G113" s="57"/>
      <c r="H113" s="57">
        <v>2</v>
      </c>
      <c r="I113" s="57"/>
      <c r="J113" s="55" t="s">
        <v>55</v>
      </c>
      <c r="K113" s="55" t="s">
        <v>39</v>
      </c>
      <c r="L113" s="57" t="s">
        <v>20</v>
      </c>
      <c r="M113" s="57" t="s">
        <v>29</v>
      </c>
      <c r="N113" s="58"/>
      <c r="O113" s="58"/>
      <c r="P113" s="58">
        <v>1</v>
      </c>
      <c r="Q113" s="58"/>
      <c r="R113" s="59">
        <f t="shared" ref="R113:S113" si="116">G113*O113</f>
        <v>0</v>
      </c>
      <c r="S113" s="60">
        <f t="shared" si="116"/>
        <v>2</v>
      </c>
      <c r="T113" s="214" t="str">
        <f t="shared" si="77"/>
        <v/>
      </c>
      <c r="U113" s="214" t="str">
        <f t="shared" si="78"/>
        <v>Наташа Тешић</v>
      </c>
    </row>
    <row r="114" spans="1:21" ht="15" customHeight="1">
      <c r="A114" s="28">
        <v>43</v>
      </c>
      <c r="B114" s="32" t="s">
        <v>130</v>
      </c>
      <c r="C114" s="30" t="s">
        <v>24</v>
      </c>
      <c r="D114" s="31" t="s">
        <v>72</v>
      </c>
      <c r="E114" s="31" t="s">
        <v>101</v>
      </c>
      <c r="F114" s="31" t="s">
        <v>20</v>
      </c>
      <c r="G114" s="31">
        <v>4</v>
      </c>
      <c r="H114" s="46"/>
      <c r="I114" s="31"/>
      <c r="J114" s="32" t="s">
        <v>54</v>
      </c>
      <c r="K114" s="32" t="s">
        <v>28</v>
      </c>
      <c r="L114" s="31" t="s">
        <v>20</v>
      </c>
      <c r="M114" s="31" t="s">
        <v>29</v>
      </c>
      <c r="N114" s="33"/>
      <c r="O114" s="33">
        <v>1</v>
      </c>
      <c r="P114" s="33"/>
      <c r="Q114" s="33"/>
      <c r="R114" s="34">
        <f t="shared" ref="R114:S114" si="117">G114*O114</f>
        <v>4</v>
      </c>
      <c r="S114" s="35">
        <f t="shared" si="117"/>
        <v>0</v>
      </c>
      <c r="T114" s="214" t="str">
        <f t="shared" si="77"/>
        <v>Мирела Митрашевић</v>
      </c>
      <c r="U114" s="214" t="str">
        <f t="shared" si="78"/>
        <v/>
      </c>
    </row>
    <row r="115" spans="1:21" ht="15" customHeight="1">
      <c r="A115" s="20"/>
      <c r="B115" s="24" t="s">
        <v>130</v>
      </c>
      <c r="C115" s="22" t="s">
        <v>24</v>
      </c>
      <c r="D115" s="23" t="s">
        <v>72</v>
      </c>
      <c r="E115" s="23" t="s">
        <v>101</v>
      </c>
      <c r="F115" s="23" t="s">
        <v>21</v>
      </c>
      <c r="G115" s="23"/>
      <c r="H115" s="23">
        <v>2</v>
      </c>
      <c r="I115" s="23"/>
      <c r="J115" s="24" t="s">
        <v>55</v>
      </c>
      <c r="K115" s="24" t="s">
        <v>39</v>
      </c>
      <c r="L115" s="23" t="s">
        <v>20</v>
      </c>
      <c r="M115" s="23" t="s">
        <v>29</v>
      </c>
      <c r="N115" s="25"/>
      <c r="O115" s="25"/>
      <c r="P115" s="25">
        <v>1</v>
      </c>
      <c r="Q115" s="25"/>
      <c r="R115" s="26">
        <f t="shared" ref="R115:S115" si="118">G115*O115</f>
        <v>0</v>
      </c>
      <c r="S115" s="27">
        <f t="shared" si="118"/>
        <v>2</v>
      </c>
      <c r="T115" s="214" t="str">
        <f t="shared" si="77"/>
        <v/>
      </c>
      <c r="U115" s="214" t="str">
        <f t="shared" si="78"/>
        <v>Наташа Тешић</v>
      </c>
    </row>
    <row r="116" spans="1:21" ht="15" customHeight="1">
      <c r="A116" s="47">
        <v>44</v>
      </c>
      <c r="B116" s="48" t="s">
        <v>131</v>
      </c>
      <c r="C116" s="49" t="s">
        <v>24</v>
      </c>
      <c r="D116" s="50" t="s">
        <v>72</v>
      </c>
      <c r="E116" s="50" t="s">
        <v>101</v>
      </c>
      <c r="F116" s="50" t="s">
        <v>20</v>
      </c>
      <c r="G116" s="50">
        <v>3</v>
      </c>
      <c r="H116" s="61"/>
      <c r="I116" s="50"/>
      <c r="J116" s="48" t="s">
        <v>27</v>
      </c>
      <c r="K116" s="48" t="s">
        <v>28</v>
      </c>
      <c r="L116" s="50" t="s">
        <v>20</v>
      </c>
      <c r="M116" s="50" t="s">
        <v>29</v>
      </c>
      <c r="N116" s="51"/>
      <c r="O116" s="51">
        <v>1</v>
      </c>
      <c r="P116" s="51"/>
      <c r="Q116" s="51"/>
      <c r="R116" s="52">
        <f t="shared" ref="R116:S116" si="119">G116*O116</f>
        <v>3</v>
      </c>
      <c r="S116" s="53">
        <f t="shared" si="119"/>
        <v>0</v>
      </c>
      <c r="T116" s="214" t="str">
        <f t="shared" si="77"/>
        <v>Зоран Мастило</v>
      </c>
      <c r="U116" s="214" t="str">
        <f t="shared" si="78"/>
        <v/>
      </c>
    </row>
    <row r="117" spans="1:21" ht="15" customHeight="1">
      <c r="A117" s="54"/>
      <c r="B117" s="55" t="s">
        <v>131</v>
      </c>
      <c r="C117" s="56" t="s">
        <v>24</v>
      </c>
      <c r="D117" s="57" t="s">
        <v>72</v>
      </c>
      <c r="E117" s="57" t="s">
        <v>101</v>
      </c>
      <c r="F117" s="57" t="s">
        <v>21</v>
      </c>
      <c r="G117" s="57"/>
      <c r="H117" s="57">
        <v>1</v>
      </c>
      <c r="I117" s="57"/>
      <c r="J117" s="55" t="s">
        <v>55</v>
      </c>
      <c r="K117" s="55" t="s">
        <v>39</v>
      </c>
      <c r="L117" s="57" t="s">
        <v>20</v>
      </c>
      <c r="M117" s="57" t="s">
        <v>29</v>
      </c>
      <c r="N117" s="58"/>
      <c r="O117" s="58"/>
      <c r="P117" s="58">
        <v>1</v>
      </c>
      <c r="Q117" s="58"/>
      <c r="R117" s="59">
        <f t="shared" ref="R117:S117" si="120">G117*O117</f>
        <v>0</v>
      </c>
      <c r="S117" s="60">
        <f t="shared" si="120"/>
        <v>1</v>
      </c>
      <c r="T117" s="214" t="str">
        <f t="shared" si="77"/>
        <v/>
      </c>
      <c r="U117" s="214" t="str">
        <f t="shared" si="78"/>
        <v>Наташа Тешић</v>
      </c>
    </row>
    <row r="118" spans="1:21" ht="15" customHeight="1">
      <c r="A118" s="28">
        <v>45</v>
      </c>
      <c r="B118" s="32" t="s">
        <v>132</v>
      </c>
      <c r="C118" s="30" t="s">
        <v>24</v>
      </c>
      <c r="D118" s="31" t="s">
        <v>72</v>
      </c>
      <c r="E118" s="31" t="s">
        <v>101</v>
      </c>
      <c r="F118" s="31" t="s">
        <v>20</v>
      </c>
      <c r="G118" s="31">
        <v>3</v>
      </c>
      <c r="H118" s="46"/>
      <c r="I118" s="31"/>
      <c r="J118" s="32" t="s">
        <v>90</v>
      </c>
      <c r="K118" s="32" t="s">
        <v>34</v>
      </c>
      <c r="L118" s="31" t="s">
        <v>20</v>
      </c>
      <c r="M118" s="31" t="s">
        <v>29</v>
      </c>
      <c r="N118" s="33"/>
      <c r="O118" s="33">
        <v>1</v>
      </c>
      <c r="P118" s="33"/>
      <c r="Q118" s="33"/>
      <c r="R118" s="34">
        <f t="shared" ref="R118:S118" si="121">G118*O118</f>
        <v>3</v>
      </c>
      <c r="S118" s="35">
        <f t="shared" si="121"/>
        <v>0</v>
      </c>
      <c r="T118" s="214" t="str">
        <f t="shared" si="77"/>
        <v xml:space="preserve">Предраг Катанић </v>
      </c>
      <c r="U118" s="214" t="str">
        <f t="shared" si="78"/>
        <v/>
      </c>
    </row>
    <row r="119" spans="1:21" ht="15" customHeight="1">
      <c r="A119" s="20"/>
      <c r="B119" s="24" t="s">
        <v>132</v>
      </c>
      <c r="C119" s="22" t="s">
        <v>24</v>
      </c>
      <c r="D119" s="23" t="s">
        <v>72</v>
      </c>
      <c r="E119" s="23" t="s">
        <v>101</v>
      </c>
      <c r="F119" s="23" t="s">
        <v>21</v>
      </c>
      <c r="G119" s="23"/>
      <c r="H119" s="23">
        <v>1</v>
      </c>
      <c r="I119" s="23"/>
      <c r="J119" s="24" t="s">
        <v>81</v>
      </c>
      <c r="K119" s="24" t="s">
        <v>39</v>
      </c>
      <c r="L119" s="23" t="s">
        <v>20</v>
      </c>
      <c r="M119" s="23" t="s">
        <v>29</v>
      </c>
      <c r="N119" s="25"/>
      <c r="O119" s="25"/>
      <c r="P119" s="25">
        <v>1</v>
      </c>
      <c r="Q119" s="25"/>
      <c r="R119" s="26">
        <f t="shared" ref="R119:S119" si="122">G119*O119</f>
        <v>0</v>
      </c>
      <c r="S119" s="27">
        <f t="shared" si="122"/>
        <v>1</v>
      </c>
      <c r="T119" s="214" t="str">
        <f t="shared" si="77"/>
        <v/>
      </c>
      <c r="U119" s="214" t="str">
        <f t="shared" si="78"/>
        <v>Раде Божић</v>
      </c>
    </row>
    <row r="120" spans="1:21" ht="15" customHeight="1">
      <c r="A120" s="47">
        <v>46</v>
      </c>
      <c r="B120" s="48" t="s">
        <v>133</v>
      </c>
      <c r="C120" s="49" t="s">
        <v>24</v>
      </c>
      <c r="D120" s="50" t="s">
        <v>72</v>
      </c>
      <c r="E120" s="50" t="s">
        <v>101</v>
      </c>
      <c r="F120" s="50" t="s">
        <v>20</v>
      </c>
      <c r="G120" s="50">
        <v>4</v>
      </c>
      <c r="H120" s="61"/>
      <c r="I120" s="50"/>
      <c r="J120" s="48" t="s">
        <v>90</v>
      </c>
      <c r="K120" s="48" t="s">
        <v>34</v>
      </c>
      <c r="L120" s="50" t="s">
        <v>20</v>
      </c>
      <c r="M120" s="50" t="s">
        <v>29</v>
      </c>
      <c r="N120" s="51"/>
      <c r="O120" s="51">
        <v>1</v>
      </c>
      <c r="P120" s="51"/>
      <c r="Q120" s="51"/>
      <c r="R120" s="52">
        <f t="shared" ref="R120:S120" si="123">G120*O120</f>
        <v>4</v>
      </c>
      <c r="S120" s="53">
        <f t="shared" si="123"/>
        <v>0</v>
      </c>
      <c r="T120" s="214" t="str">
        <f t="shared" si="77"/>
        <v xml:space="preserve">Предраг Катанић </v>
      </c>
      <c r="U120" s="214" t="str">
        <f t="shared" si="78"/>
        <v/>
      </c>
    </row>
    <row r="121" spans="1:21" ht="15" customHeight="1">
      <c r="A121" s="54"/>
      <c r="B121" s="55" t="s">
        <v>133</v>
      </c>
      <c r="C121" s="56" t="s">
        <v>24</v>
      </c>
      <c r="D121" s="57" t="s">
        <v>129</v>
      </c>
      <c r="E121" s="57" t="s">
        <v>101</v>
      </c>
      <c r="F121" s="57" t="s">
        <v>21</v>
      </c>
      <c r="G121" s="57"/>
      <c r="H121" s="57">
        <v>3</v>
      </c>
      <c r="I121" s="57"/>
      <c r="J121" s="55" t="s">
        <v>81</v>
      </c>
      <c r="K121" s="55" t="s">
        <v>39</v>
      </c>
      <c r="L121" s="57" t="s">
        <v>20</v>
      </c>
      <c r="M121" s="57" t="s">
        <v>29</v>
      </c>
      <c r="N121" s="58"/>
      <c r="O121" s="58"/>
      <c r="P121" s="58">
        <v>1</v>
      </c>
      <c r="Q121" s="58"/>
      <c r="R121" s="59">
        <f t="shared" ref="R121:S121" si="124">G121*O121</f>
        <v>0</v>
      </c>
      <c r="S121" s="60">
        <f t="shared" si="124"/>
        <v>3</v>
      </c>
      <c r="T121" s="214" t="str">
        <f t="shared" si="77"/>
        <v/>
      </c>
      <c r="U121" s="214" t="str">
        <f t="shared" si="78"/>
        <v>Раде Божић</v>
      </c>
    </row>
    <row r="122" spans="1:21" ht="15" customHeight="1">
      <c r="A122" s="28">
        <v>47</v>
      </c>
      <c r="B122" s="32" t="s">
        <v>134</v>
      </c>
      <c r="C122" s="30" t="s">
        <v>24</v>
      </c>
      <c r="D122" s="31" t="s">
        <v>72</v>
      </c>
      <c r="E122" s="31" t="s">
        <v>101</v>
      </c>
      <c r="F122" s="31" t="s">
        <v>20</v>
      </c>
      <c r="G122" s="31">
        <v>4</v>
      </c>
      <c r="H122" s="46"/>
      <c r="I122" s="31"/>
      <c r="J122" s="32" t="s">
        <v>69</v>
      </c>
      <c r="K122" s="32" t="s">
        <v>34</v>
      </c>
      <c r="L122" s="31" t="s">
        <v>20</v>
      </c>
      <c r="M122" s="31" t="s">
        <v>29</v>
      </c>
      <c r="N122" s="33"/>
      <c r="O122" s="33">
        <v>1</v>
      </c>
      <c r="P122" s="33"/>
      <c r="Q122" s="33"/>
      <c r="R122" s="34">
        <f t="shared" ref="R122:S122" si="125">G122*O122</f>
        <v>4</v>
      </c>
      <c r="S122" s="35">
        <f t="shared" si="125"/>
        <v>0</v>
      </c>
      <c r="T122" s="214" t="str">
        <f t="shared" si="77"/>
        <v>Весна Петровић</v>
      </c>
      <c r="U122" s="214" t="str">
        <f t="shared" si="78"/>
        <v/>
      </c>
    </row>
    <row r="123" spans="1:21" ht="15" customHeight="1">
      <c r="A123" s="20"/>
      <c r="B123" s="24" t="s">
        <v>134</v>
      </c>
      <c r="C123" s="22" t="s">
        <v>24</v>
      </c>
      <c r="D123" s="23" t="s">
        <v>72</v>
      </c>
      <c r="E123" s="23" t="s">
        <v>101</v>
      </c>
      <c r="F123" s="23" t="s">
        <v>21</v>
      </c>
      <c r="G123" s="23"/>
      <c r="H123" s="23">
        <v>2</v>
      </c>
      <c r="I123" s="23"/>
      <c r="J123" s="24" t="s">
        <v>64</v>
      </c>
      <c r="K123" s="24" t="s">
        <v>31</v>
      </c>
      <c r="L123" s="23" t="s">
        <v>20</v>
      </c>
      <c r="M123" s="23" t="s">
        <v>29</v>
      </c>
      <c r="N123" s="25"/>
      <c r="O123" s="25"/>
      <c r="P123" s="25">
        <v>1</v>
      </c>
      <c r="Q123" s="25"/>
      <c r="R123" s="26">
        <f t="shared" ref="R123:S123" si="126">G123*O123</f>
        <v>0</v>
      </c>
      <c r="S123" s="27">
        <f t="shared" si="126"/>
        <v>2</v>
      </c>
      <c r="T123" s="214" t="str">
        <f t="shared" si="77"/>
        <v/>
      </c>
      <c r="U123" s="214" t="str">
        <f t="shared" si="78"/>
        <v>Златко Симикић</v>
      </c>
    </row>
    <row r="124" spans="1:21" ht="15" customHeight="1">
      <c r="A124" s="47">
        <v>55</v>
      </c>
      <c r="B124" s="86" t="s">
        <v>135</v>
      </c>
      <c r="C124" s="49" t="s">
        <v>24</v>
      </c>
      <c r="D124" s="50" t="s">
        <v>93</v>
      </c>
      <c r="E124" s="50" t="s">
        <v>101</v>
      </c>
      <c r="F124" s="50" t="s">
        <v>20</v>
      </c>
      <c r="G124" s="50">
        <v>4</v>
      </c>
      <c r="H124" s="61"/>
      <c r="I124" s="50"/>
      <c r="J124" s="87" t="s">
        <v>85</v>
      </c>
      <c r="K124" s="48" t="s">
        <v>42</v>
      </c>
      <c r="L124" s="50" t="s">
        <v>43</v>
      </c>
      <c r="M124" s="50" t="s">
        <v>74</v>
      </c>
      <c r="N124" s="51"/>
      <c r="O124" s="51">
        <v>1</v>
      </c>
      <c r="P124" s="51"/>
      <c r="Q124" s="51"/>
      <c r="R124" s="52">
        <f t="shared" ref="R124:S124" si="127">G124*O124</f>
        <v>4</v>
      </c>
      <c r="S124" s="53">
        <f t="shared" si="127"/>
        <v>0</v>
      </c>
      <c r="T124" s="214" t="str">
        <f t="shared" si="77"/>
        <v>Љиљана Танасић</v>
      </c>
      <c r="U124" s="214" t="str">
        <f t="shared" si="78"/>
        <v/>
      </c>
    </row>
    <row r="125" spans="1:21" ht="15" customHeight="1">
      <c r="A125" s="54"/>
      <c r="B125" s="88" t="s">
        <v>135</v>
      </c>
      <c r="C125" s="56" t="s">
        <v>24</v>
      </c>
      <c r="D125" s="57" t="s">
        <v>93</v>
      </c>
      <c r="E125" s="57" t="s">
        <v>101</v>
      </c>
      <c r="F125" s="57" t="s">
        <v>21</v>
      </c>
      <c r="G125" s="57"/>
      <c r="H125" s="57">
        <v>1</v>
      </c>
      <c r="I125" s="57"/>
      <c r="J125" s="66" t="s">
        <v>67</v>
      </c>
      <c r="K125" s="55" t="s">
        <v>31</v>
      </c>
      <c r="L125" s="57" t="s">
        <v>20</v>
      </c>
      <c r="M125" s="57" t="s">
        <v>29</v>
      </c>
      <c r="N125" s="58"/>
      <c r="O125" s="58"/>
      <c r="P125" s="58">
        <v>1</v>
      </c>
      <c r="Q125" s="58"/>
      <c r="R125" s="59">
        <f t="shared" ref="R125:S125" si="128">G125*O125</f>
        <v>0</v>
      </c>
      <c r="S125" s="60">
        <f t="shared" si="128"/>
        <v>1</v>
      </c>
      <c r="T125" s="214" t="str">
        <f t="shared" si="77"/>
        <v/>
      </c>
      <c r="U125" s="214" t="str">
        <f t="shared" si="78"/>
        <v>Милица Обреновић</v>
      </c>
    </row>
    <row r="126" spans="1:21" ht="15" customHeight="1">
      <c r="A126" s="28">
        <v>56</v>
      </c>
      <c r="B126" s="32" t="s">
        <v>136</v>
      </c>
      <c r="C126" s="30" t="s">
        <v>24</v>
      </c>
      <c r="D126" s="31" t="s">
        <v>93</v>
      </c>
      <c r="E126" s="31" t="s">
        <v>101</v>
      </c>
      <c r="F126" s="31" t="s">
        <v>20</v>
      </c>
      <c r="G126" s="31">
        <v>4</v>
      </c>
      <c r="H126" s="46"/>
      <c r="I126" s="31"/>
      <c r="J126" s="32" t="s">
        <v>66</v>
      </c>
      <c r="K126" s="32" t="s">
        <v>34</v>
      </c>
      <c r="L126" s="31" t="s">
        <v>20</v>
      </c>
      <c r="M126" s="31" t="s">
        <v>29</v>
      </c>
      <c r="N126" s="33"/>
      <c r="O126" s="33">
        <v>1</v>
      </c>
      <c r="P126" s="33"/>
      <c r="Q126" s="33"/>
      <c r="R126" s="34">
        <f t="shared" ref="R126:S126" si="129">G126*O126</f>
        <v>4</v>
      </c>
      <c r="S126" s="35">
        <f t="shared" si="129"/>
        <v>0</v>
      </c>
      <c r="T126" s="214" t="str">
        <f t="shared" si="77"/>
        <v>Витомир Старчевић</v>
      </c>
      <c r="U126" s="214" t="str">
        <f t="shared" si="78"/>
        <v/>
      </c>
    </row>
    <row r="127" spans="1:21" ht="15" customHeight="1">
      <c r="A127" s="20"/>
      <c r="B127" s="24" t="s">
        <v>136</v>
      </c>
      <c r="C127" s="22" t="s">
        <v>24</v>
      </c>
      <c r="D127" s="23" t="s">
        <v>93</v>
      </c>
      <c r="E127" s="23" t="s">
        <v>101</v>
      </c>
      <c r="F127" s="23" t="s">
        <v>21</v>
      </c>
      <c r="G127" s="23"/>
      <c r="H127" s="23">
        <v>1</v>
      </c>
      <c r="I127" s="23"/>
      <c r="J127" s="24" t="s">
        <v>55</v>
      </c>
      <c r="K127" s="24" t="s">
        <v>39</v>
      </c>
      <c r="L127" s="23" t="s">
        <v>20</v>
      </c>
      <c r="M127" s="23" t="s">
        <v>29</v>
      </c>
      <c r="N127" s="25"/>
      <c r="O127" s="25"/>
      <c r="P127" s="25">
        <v>1</v>
      </c>
      <c r="Q127" s="25"/>
      <c r="R127" s="26">
        <f t="shared" ref="R127:S127" si="130">G127*O127</f>
        <v>0</v>
      </c>
      <c r="S127" s="27">
        <f t="shared" si="130"/>
        <v>1</v>
      </c>
      <c r="T127" s="214" t="str">
        <f t="shared" si="77"/>
        <v/>
      </c>
      <c r="U127" s="214" t="str">
        <f t="shared" si="78"/>
        <v>Наташа Тешић</v>
      </c>
    </row>
    <row r="128" spans="1:21" ht="15" customHeight="1">
      <c r="A128" s="47">
        <v>57</v>
      </c>
      <c r="B128" s="48" t="s">
        <v>137</v>
      </c>
      <c r="C128" s="49" t="s">
        <v>24</v>
      </c>
      <c r="D128" s="50" t="s">
        <v>93</v>
      </c>
      <c r="E128" s="50" t="s">
        <v>101</v>
      </c>
      <c r="F128" s="50" t="s">
        <v>20</v>
      </c>
      <c r="G128" s="50">
        <v>4</v>
      </c>
      <c r="H128" s="61"/>
      <c r="I128" s="50"/>
      <c r="J128" s="48" t="s">
        <v>73</v>
      </c>
      <c r="K128" s="48" t="s">
        <v>28</v>
      </c>
      <c r="L128" s="50" t="s">
        <v>43</v>
      </c>
      <c r="M128" s="50" t="s">
        <v>74</v>
      </c>
      <c r="N128" s="51"/>
      <c r="O128" s="51">
        <v>0</v>
      </c>
      <c r="P128" s="51"/>
      <c r="Q128" s="51"/>
      <c r="R128" s="52">
        <f t="shared" ref="R128:S128" si="131">G128*O128</f>
        <v>0</v>
      </c>
      <c r="S128" s="53">
        <f t="shared" si="131"/>
        <v>0</v>
      </c>
      <c r="T128" s="214" t="str">
        <f t="shared" si="77"/>
        <v/>
      </c>
      <c r="U128" s="214" t="str">
        <f t="shared" si="78"/>
        <v/>
      </c>
    </row>
    <row r="129" spans="1:22" ht="15" customHeight="1">
      <c r="A129" s="54"/>
      <c r="B129" s="55" t="s">
        <v>137</v>
      </c>
      <c r="C129" s="56" t="s">
        <v>24</v>
      </c>
      <c r="D129" s="57" t="s">
        <v>93</v>
      </c>
      <c r="E129" s="57" t="s">
        <v>101</v>
      </c>
      <c r="F129" s="57" t="s">
        <v>21</v>
      </c>
      <c r="G129" s="57"/>
      <c r="H129" s="57">
        <v>1</v>
      </c>
      <c r="I129" s="57"/>
      <c r="J129" s="55" t="s">
        <v>81</v>
      </c>
      <c r="K129" s="55" t="s">
        <v>39</v>
      </c>
      <c r="L129" s="57" t="s">
        <v>20</v>
      </c>
      <c r="M129" s="57" t="s">
        <v>29</v>
      </c>
      <c r="N129" s="58"/>
      <c r="O129" s="58"/>
      <c r="P129" s="58">
        <v>0</v>
      </c>
      <c r="Q129" s="58"/>
      <c r="R129" s="59">
        <f t="shared" ref="R129:S129" si="132">G129*O129</f>
        <v>0</v>
      </c>
      <c r="S129" s="60">
        <f t="shared" si="132"/>
        <v>0</v>
      </c>
      <c r="T129" s="214" t="str">
        <f t="shared" si="77"/>
        <v/>
      </c>
      <c r="U129" s="214" t="str">
        <f t="shared" si="78"/>
        <v/>
      </c>
    </row>
    <row r="130" spans="1:22" ht="15" customHeight="1">
      <c r="A130" s="28">
        <v>58</v>
      </c>
      <c r="B130" s="32" t="s">
        <v>138</v>
      </c>
      <c r="C130" s="30" t="s">
        <v>24</v>
      </c>
      <c r="D130" s="31" t="s">
        <v>93</v>
      </c>
      <c r="E130" s="31" t="s">
        <v>101</v>
      </c>
      <c r="F130" s="31" t="s">
        <v>20</v>
      </c>
      <c r="G130" s="31">
        <v>4</v>
      </c>
      <c r="H130" s="46"/>
      <c r="I130" s="31"/>
      <c r="J130" s="32" t="s">
        <v>49</v>
      </c>
      <c r="K130" s="32" t="s">
        <v>34</v>
      </c>
      <c r="L130" s="31" t="s">
        <v>20</v>
      </c>
      <c r="M130" s="31" t="s">
        <v>29</v>
      </c>
      <c r="N130" s="33"/>
      <c r="O130" s="33">
        <v>0</v>
      </c>
      <c r="P130" s="33"/>
      <c r="Q130" s="33"/>
      <c r="R130" s="34">
        <f t="shared" ref="R130:S130" si="133">G130*O130</f>
        <v>0</v>
      </c>
      <c r="S130" s="35">
        <f t="shared" si="133"/>
        <v>0</v>
      </c>
      <c r="T130" s="214" t="str">
        <f t="shared" si="77"/>
        <v/>
      </c>
      <c r="U130" s="214" t="str">
        <f t="shared" si="78"/>
        <v/>
      </c>
    </row>
    <row r="131" spans="1:22" ht="15" customHeight="1">
      <c r="A131" s="20"/>
      <c r="B131" s="24" t="s">
        <v>138</v>
      </c>
      <c r="C131" s="22" t="s">
        <v>24</v>
      </c>
      <c r="D131" s="23" t="s">
        <v>93</v>
      </c>
      <c r="E131" s="23" t="s">
        <v>101</v>
      </c>
      <c r="F131" s="23" t="s">
        <v>21</v>
      </c>
      <c r="G131" s="23"/>
      <c r="H131" s="23">
        <v>1</v>
      </c>
      <c r="I131" s="23"/>
      <c r="J131" s="24" t="s">
        <v>49</v>
      </c>
      <c r="K131" s="24" t="s">
        <v>34</v>
      </c>
      <c r="L131" s="23" t="s">
        <v>20</v>
      </c>
      <c r="M131" s="23" t="s">
        <v>29</v>
      </c>
      <c r="N131" s="25"/>
      <c r="O131" s="25"/>
      <c r="P131" s="25">
        <v>0</v>
      </c>
      <c r="Q131" s="25"/>
      <c r="R131" s="26">
        <f t="shared" ref="R131:S131" si="134">G131*O131</f>
        <v>0</v>
      </c>
      <c r="S131" s="27">
        <f t="shared" si="134"/>
        <v>0</v>
      </c>
      <c r="T131" s="214" t="str">
        <f t="shared" si="77"/>
        <v/>
      </c>
      <c r="U131" s="214" t="str">
        <f t="shared" si="78"/>
        <v/>
      </c>
    </row>
    <row r="132" spans="1:22" ht="15" customHeight="1">
      <c r="A132" s="47">
        <v>59</v>
      </c>
      <c r="B132" s="48" t="s">
        <v>139</v>
      </c>
      <c r="C132" s="49" t="s">
        <v>24</v>
      </c>
      <c r="D132" s="50" t="s">
        <v>93</v>
      </c>
      <c r="E132" s="50" t="s">
        <v>101</v>
      </c>
      <c r="F132" s="50" t="s">
        <v>20</v>
      </c>
      <c r="G132" s="50">
        <v>2</v>
      </c>
      <c r="H132" s="61"/>
      <c r="I132" s="50"/>
      <c r="J132" s="48" t="s">
        <v>79</v>
      </c>
      <c r="K132" s="48" t="s">
        <v>34</v>
      </c>
      <c r="L132" s="50" t="s">
        <v>43</v>
      </c>
      <c r="M132" s="50" t="s">
        <v>80</v>
      </c>
      <c r="N132" s="51"/>
      <c r="O132" s="51">
        <v>1</v>
      </c>
      <c r="P132" s="51"/>
      <c r="Q132" s="51"/>
      <c r="R132" s="52">
        <f t="shared" ref="R132:S132" si="135">G132*O132</f>
        <v>2</v>
      </c>
      <c r="S132" s="53">
        <f t="shared" si="135"/>
        <v>0</v>
      </c>
      <c r="T132" s="214" t="str">
        <f t="shared" si="77"/>
        <v>Живко Ерцег</v>
      </c>
      <c r="U132" s="214" t="str">
        <f t="shared" si="78"/>
        <v/>
      </c>
    </row>
    <row r="133" spans="1:22" ht="15" customHeight="1">
      <c r="A133" s="36"/>
      <c r="B133" s="41" t="s">
        <v>139</v>
      </c>
      <c r="C133" s="38" t="s">
        <v>24</v>
      </c>
      <c r="D133" s="39" t="s">
        <v>93</v>
      </c>
      <c r="E133" s="39" t="s">
        <v>101</v>
      </c>
      <c r="F133" s="39"/>
      <c r="G133" s="39">
        <v>2</v>
      </c>
      <c r="H133" s="39"/>
      <c r="I133" s="39"/>
      <c r="J133" s="41" t="s">
        <v>51</v>
      </c>
      <c r="K133" s="41" t="s">
        <v>34</v>
      </c>
      <c r="L133" s="39" t="s">
        <v>20</v>
      </c>
      <c r="M133" s="39" t="s">
        <v>29</v>
      </c>
      <c r="N133" s="42"/>
      <c r="O133" s="42">
        <v>1</v>
      </c>
      <c r="P133" s="42"/>
      <c r="Q133" s="42"/>
      <c r="R133" s="43">
        <f t="shared" ref="R133:S133" si="136">G133*O133</f>
        <v>2</v>
      </c>
      <c r="S133" s="44">
        <f t="shared" si="136"/>
        <v>0</v>
      </c>
      <c r="T133" s="214" t="str">
        <f t="shared" si="77"/>
        <v>Биљана Koвачевић</v>
      </c>
      <c r="U133" s="214" t="str">
        <f t="shared" si="78"/>
        <v/>
      </c>
    </row>
    <row r="134" spans="1:22" ht="15" customHeight="1">
      <c r="A134" s="54"/>
      <c r="B134" s="55" t="s">
        <v>139</v>
      </c>
      <c r="C134" s="56" t="s">
        <v>24</v>
      </c>
      <c r="D134" s="57" t="s">
        <v>93</v>
      </c>
      <c r="E134" s="57" t="s">
        <v>101</v>
      </c>
      <c r="F134" s="57" t="s">
        <v>21</v>
      </c>
      <c r="G134" s="57"/>
      <c r="H134" s="57">
        <v>1</v>
      </c>
      <c r="I134" s="57"/>
      <c r="J134" s="55" t="s">
        <v>81</v>
      </c>
      <c r="K134" s="55" t="s">
        <v>39</v>
      </c>
      <c r="L134" s="57" t="s">
        <v>20</v>
      </c>
      <c r="M134" s="57" t="s">
        <v>29</v>
      </c>
      <c r="N134" s="58"/>
      <c r="O134" s="58"/>
      <c r="P134" s="58">
        <v>1</v>
      </c>
      <c r="Q134" s="58"/>
      <c r="R134" s="59">
        <f t="shared" ref="R134:S134" si="137">G134*O134</f>
        <v>0</v>
      </c>
      <c r="S134" s="60">
        <f t="shared" si="137"/>
        <v>1</v>
      </c>
      <c r="T134" s="214" t="str">
        <f t="shared" si="77"/>
        <v/>
      </c>
      <c r="U134" s="214" t="str">
        <f t="shared" si="78"/>
        <v>Раде Божић</v>
      </c>
    </row>
    <row r="135" spans="1:22" ht="15" customHeight="1">
      <c r="A135" s="28">
        <v>61</v>
      </c>
      <c r="B135" s="32" t="s">
        <v>140</v>
      </c>
      <c r="C135" s="30" t="s">
        <v>24</v>
      </c>
      <c r="D135" s="31" t="s">
        <v>93</v>
      </c>
      <c r="E135" s="31" t="s">
        <v>101</v>
      </c>
      <c r="F135" s="31" t="s">
        <v>20</v>
      </c>
      <c r="G135" s="31">
        <v>2</v>
      </c>
      <c r="H135" s="46"/>
      <c r="I135" s="31"/>
      <c r="J135" s="32" t="s">
        <v>54</v>
      </c>
      <c r="K135" s="32" t="s">
        <v>28</v>
      </c>
      <c r="L135" s="31" t="s">
        <v>20</v>
      </c>
      <c r="M135" s="31" t="s">
        <v>29</v>
      </c>
      <c r="N135" s="33"/>
      <c r="O135" s="33">
        <v>2</v>
      </c>
      <c r="P135" s="33"/>
      <c r="Q135" s="33"/>
      <c r="R135" s="34">
        <f t="shared" ref="R135:S135" si="138">G135*O135</f>
        <v>4</v>
      </c>
      <c r="S135" s="35">
        <f t="shared" si="138"/>
        <v>0</v>
      </c>
      <c r="T135" s="214" t="str">
        <f t="shared" si="77"/>
        <v>Мирела Митрашевић</v>
      </c>
      <c r="U135" s="214" t="str">
        <f t="shared" si="78"/>
        <v/>
      </c>
      <c r="V135" s="89"/>
    </row>
    <row r="136" spans="1:22" ht="15" customHeight="1">
      <c r="A136" s="20"/>
      <c r="B136" s="24" t="s">
        <v>140</v>
      </c>
      <c r="C136" s="22" t="s">
        <v>24</v>
      </c>
      <c r="D136" s="23" t="s">
        <v>93</v>
      </c>
      <c r="E136" s="23" t="s">
        <v>101</v>
      </c>
      <c r="F136" s="23" t="s">
        <v>21</v>
      </c>
      <c r="G136" s="23"/>
      <c r="H136" s="23">
        <v>1</v>
      </c>
      <c r="I136" s="23"/>
      <c r="J136" s="24" t="s">
        <v>55</v>
      </c>
      <c r="K136" s="24" t="s">
        <v>39</v>
      </c>
      <c r="L136" s="23" t="s">
        <v>20</v>
      </c>
      <c r="M136" s="23" t="s">
        <v>29</v>
      </c>
      <c r="N136" s="25"/>
      <c r="O136" s="25"/>
      <c r="P136" s="25">
        <v>1</v>
      </c>
      <c r="Q136" s="25"/>
      <c r="R136" s="26">
        <f t="shared" ref="R136:S136" si="139">G136*O136</f>
        <v>0</v>
      </c>
      <c r="S136" s="27">
        <f t="shared" si="139"/>
        <v>1</v>
      </c>
      <c r="T136" s="214" t="str">
        <f t="shared" si="77"/>
        <v/>
      </c>
      <c r="U136" s="214" t="str">
        <f t="shared" si="78"/>
        <v>Наташа Тешић</v>
      </c>
    </row>
    <row r="137" spans="1:22" ht="15" customHeight="1">
      <c r="A137" s="47">
        <v>62</v>
      </c>
      <c r="B137" s="48" t="s">
        <v>141</v>
      </c>
      <c r="C137" s="49" t="s">
        <v>24</v>
      </c>
      <c r="D137" s="50" t="s">
        <v>93</v>
      </c>
      <c r="E137" s="50" t="s">
        <v>101</v>
      </c>
      <c r="F137" s="50" t="s">
        <v>20</v>
      </c>
      <c r="G137" s="50">
        <v>2</v>
      </c>
      <c r="H137" s="90"/>
      <c r="I137" s="50"/>
      <c r="J137" s="48" t="s">
        <v>88</v>
      </c>
      <c r="K137" s="48" t="s">
        <v>34</v>
      </c>
      <c r="L137" s="50" t="s">
        <v>20</v>
      </c>
      <c r="M137" s="50" t="s">
        <v>29</v>
      </c>
      <c r="N137" s="51"/>
      <c r="O137" s="51">
        <v>0</v>
      </c>
      <c r="P137" s="51"/>
      <c r="Q137" s="51"/>
      <c r="R137" s="52">
        <f t="shared" ref="R137:S137" si="140">G137*O137</f>
        <v>0</v>
      </c>
      <c r="S137" s="53">
        <f t="shared" si="140"/>
        <v>0</v>
      </c>
      <c r="T137" s="214" t="str">
        <f t="shared" si="77"/>
        <v/>
      </c>
      <c r="U137" s="214" t="str">
        <f t="shared" si="78"/>
        <v/>
      </c>
    </row>
    <row r="138" spans="1:22" ht="15" customHeight="1">
      <c r="A138" s="36"/>
      <c r="B138" s="41" t="s">
        <v>141</v>
      </c>
      <c r="C138" s="38" t="s">
        <v>24</v>
      </c>
      <c r="D138" s="39" t="s">
        <v>93</v>
      </c>
      <c r="E138" s="39" t="s">
        <v>101</v>
      </c>
      <c r="F138" s="39" t="s">
        <v>20</v>
      </c>
      <c r="G138" s="39">
        <v>2</v>
      </c>
      <c r="H138" s="91"/>
      <c r="I138" s="39"/>
      <c r="J138" s="41" t="s">
        <v>108</v>
      </c>
      <c r="K138" s="41" t="s">
        <v>42</v>
      </c>
      <c r="L138" s="39" t="s">
        <v>43</v>
      </c>
      <c r="M138" s="39" t="s">
        <v>74</v>
      </c>
      <c r="N138" s="42"/>
      <c r="O138" s="42">
        <v>0</v>
      </c>
      <c r="P138" s="42"/>
      <c r="Q138" s="42"/>
      <c r="R138" s="43">
        <f t="shared" ref="R138:S138" si="141">G138*O138</f>
        <v>0</v>
      </c>
      <c r="S138" s="44">
        <f t="shared" si="141"/>
        <v>0</v>
      </c>
      <c r="T138" s="214" t="str">
        <f t="shared" si="77"/>
        <v/>
      </c>
      <c r="U138" s="214" t="str">
        <f t="shared" si="78"/>
        <v/>
      </c>
    </row>
    <row r="139" spans="1:22" ht="15" customHeight="1">
      <c r="A139" s="54"/>
      <c r="B139" s="55" t="s">
        <v>141</v>
      </c>
      <c r="C139" s="56" t="s">
        <v>24</v>
      </c>
      <c r="D139" s="57" t="s">
        <v>93</v>
      </c>
      <c r="E139" s="57" t="s">
        <v>101</v>
      </c>
      <c r="F139" s="57" t="s">
        <v>21</v>
      </c>
      <c r="G139" s="57"/>
      <c r="H139" s="57">
        <v>1</v>
      </c>
      <c r="I139" s="57"/>
      <c r="J139" s="55" t="s">
        <v>30</v>
      </c>
      <c r="K139" s="55" t="s">
        <v>31</v>
      </c>
      <c r="L139" s="57" t="s">
        <v>20</v>
      </c>
      <c r="M139" s="57" t="s">
        <v>29</v>
      </c>
      <c r="N139" s="58"/>
      <c r="O139" s="58"/>
      <c r="P139" s="58">
        <v>0</v>
      </c>
      <c r="Q139" s="58"/>
      <c r="R139" s="59">
        <f t="shared" ref="R139:S139" si="142">G139*O139</f>
        <v>0</v>
      </c>
      <c r="S139" s="60">
        <f t="shared" si="142"/>
        <v>0</v>
      </c>
      <c r="T139" s="214" t="str">
        <f t="shared" si="77"/>
        <v/>
      </c>
      <c r="U139" s="214" t="str">
        <f t="shared" si="78"/>
        <v/>
      </c>
    </row>
    <row r="140" spans="1:22" ht="15" customHeight="1">
      <c r="A140" s="28">
        <v>63</v>
      </c>
      <c r="B140" s="32" t="s">
        <v>142</v>
      </c>
      <c r="C140" s="30" t="s">
        <v>24</v>
      </c>
      <c r="D140" s="31" t="s">
        <v>93</v>
      </c>
      <c r="E140" s="31" t="s">
        <v>101</v>
      </c>
      <c r="F140" s="31" t="s">
        <v>20</v>
      </c>
      <c r="G140" s="31">
        <v>4</v>
      </c>
      <c r="H140" s="46"/>
      <c r="I140" s="31"/>
      <c r="J140" s="32" t="s">
        <v>102</v>
      </c>
      <c r="K140" s="32" t="s">
        <v>28</v>
      </c>
      <c r="L140" s="31" t="s">
        <v>43</v>
      </c>
      <c r="M140" s="31" t="s">
        <v>74</v>
      </c>
      <c r="N140" s="33"/>
      <c r="O140" s="33">
        <v>0</v>
      </c>
      <c r="P140" s="33"/>
      <c r="Q140" s="33"/>
      <c r="R140" s="34">
        <f t="shared" ref="R140:S140" si="143">G140*O140</f>
        <v>0</v>
      </c>
      <c r="S140" s="35">
        <f t="shared" si="143"/>
        <v>0</v>
      </c>
      <c r="T140" s="214" t="str">
        <f t="shared" si="77"/>
        <v/>
      </c>
      <c r="U140" s="214" t="str">
        <f t="shared" si="78"/>
        <v/>
      </c>
    </row>
    <row r="141" spans="1:22" ht="15" customHeight="1">
      <c r="A141" s="20"/>
      <c r="B141" s="24" t="s">
        <v>142</v>
      </c>
      <c r="C141" s="22" t="s">
        <v>24</v>
      </c>
      <c r="D141" s="23" t="s">
        <v>93</v>
      </c>
      <c r="E141" s="23" t="s">
        <v>101</v>
      </c>
      <c r="F141" s="23" t="s">
        <v>21</v>
      </c>
      <c r="G141" s="23"/>
      <c r="H141" s="23">
        <v>1</v>
      </c>
      <c r="I141" s="23"/>
      <c r="J141" s="24" t="s">
        <v>103</v>
      </c>
      <c r="K141" s="24" t="s">
        <v>39</v>
      </c>
      <c r="L141" s="23" t="s">
        <v>43</v>
      </c>
      <c r="M141" s="23" t="s">
        <v>74</v>
      </c>
      <c r="N141" s="25"/>
      <c r="O141" s="25"/>
      <c r="P141" s="25">
        <v>0</v>
      </c>
      <c r="Q141" s="25"/>
      <c r="R141" s="26">
        <f t="shared" ref="R141:S141" si="144">G141*O141</f>
        <v>0</v>
      </c>
      <c r="S141" s="27">
        <f t="shared" si="144"/>
        <v>0</v>
      </c>
      <c r="T141" s="214" t="str">
        <f t="shared" si="77"/>
        <v/>
      </c>
      <c r="U141" s="214" t="str">
        <f t="shared" si="78"/>
        <v/>
      </c>
    </row>
    <row r="142" spans="1:22" ht="15" customHeight="1">
      <c r="A142" s="47">
        <v>64</v>
      </c>
      <c r="B142" s="48" t="s">
        <v>143</v>
      </c>
      <c r="C142" s="49" t="s">
        <v>24</v>
      </c>
      <c r="D142" s="50" t="s">
        <v>93</v>
      </c>
      <c r="E142" s="50" t="s">
        <v>101</v>
      </c>
      <c r="F142" s="50" t="s">
        <v>20</v>
      </c>
      <c r="G142" s="50">
        <v>4</v>
      </c>
      <c r="H142" s="61"/>
      <c r="I142" s="50"/>
      <c r="J142" s="48" t="s">
        <v>37</v>
      </c>
      <c r="K142" s="48" t="s">
        <v>28</v>
      </c>
      <c r="L142" s="50" t="s">
        <v>20</v>
      </c>
      <c r="M142" s="50" t="s">
        <v>29</v>
      </c>
      <c r="N142" s="51"/>
      <c r="O142" s="51">
        <v>1</v>
      </c>
      <c r="P142" s="51"/>
      <c r="Q142" s="51"/>
      <c r="R142" s="52">
        <f t="shared" ref="R142:S142" si="145">G142*O142</f>
        <v>4</v>
      </c>
      <c r="S142" s="53">
        <f t="shared" si="145"/>
        <v>0</v>
      </c>
      <c r="T142" s="214" t="str">
        <f t="shared" si="77"/>
        <v>Бранко Крсмановић</v>
      </c>
      <c r="U142" s="214" t="str">
        <f t="shared" si="78"/>
        <v/>
      </c>
    </row>
    <row r="143" spans="1:22" ht="15" customHeight="1">
      <c r="A143" s="54"/>
      <c r="B143" s="55" t="s">
        <v>143</v>
      </c>
      <c r="C143" s="56" t="s">
        <v>24</v>
      </c>
      <c r="D143" s="57" t="s">
        <v>93</v>
      </c>
      <c r="E143" s="57" t="s">
        <v>101</v>
      </c>
      <c r="F143" s="57" t="s">
        <v>21</v>
      </c>
      <c r="G143" s="57"/>
      <c r="H143" s="57">
        <v>1</v>
      </c>
      <c r="I143" s="57"/>
      <c r="J143" s="55" t="s">
        <v>81</v>
      </c>
      <c r="K143" s="55" t="s">
        <v>39</v>
      </c>
      <c r="L143" s="57" t="s">
        <v>20</v>
      </c>
      <c r="M143" s="57" t="s">
        <v>29</v>
      </c>
      <c r="N143" s="58"/>
      <c r="O143" s="58"/>
      <c r="P143" s="58">
        <v>1</v>
      </c>
      <c r="Q143" s="58"/>
      <c r="R143" s="59">
        <f t="shared" ref="R143:S143" si="146">G143*O143</f>
        <v>0</v>
      </c>
      <c r="S143" s="60">
        <f t="shared" si="146"/>
        <v>1</v>
      </c>
      <c r="T143" s="214" t="str">
        <f t="shared" si="77"/>
        <v/>
      </c>
      <c r="U143" s="214" t="str">
        <f t="shared" si="78"/>
        <v>Раде Божић</v>
      </c>
    </row>
    <row r="144" spans="1:22" ht="15" customHeight="1">
      <c r="A144" s="28">
        <v>65</v>
      </c>
      <c r="B144" s="32" t="s">
        <v>144</v>
      </c>
      <c r="C144" s="30" t="s">
        <v>24</v>
      </c>
      <c r="D144" s="31" t="s">
        <v>93</v>
      </c>
      <c r="E144" s="31" t="s">
        <v>101</v>
      </c>
      <c r="F144" s="31" t="s">
        <v>20</v>
      </c>
      <c r="G144" s="31">
        <v>4</v>
      </c>
      <c r="H144" s="46"/>
      <c r="I144" s="31"/>
      <c r="J144" s="32" t="s">
        <v>49</v>
      </c>
      <c r="K144" s="32" t="s">
        <v>34</v>
      </c>
      <c r="L144" s="31" t="s">
        <v>20</v>
      </c>
      <c r="M144" s="31" t="s">
        <v>29</v>
      </c>
      <c r="N144" s="33"/>
      <c r="O144" s="33">
        <v>0</v>
      </c>
      <c r="P144" s="33"/>
      <c r="Q144" s="33"/>
      <c r="R144" s="34">
        <f t="shared" ref="R144:S144" si="147">G144*O144</f>
        <v>0</v>
      </c>
      <c r="S144" s="35">
        <f t="shared" si="147"/>
        <v>0</v>
      </c>
      <c r="T144" s="214" t="str">
        <f t="shared" si="77"/>
        <v/>
      </c>
      <c r="U144" s="214" t="str">
        <f t="shared" si="78"/>
        <v/>
      </c>
    </row>
    <row r="145" spans="1:21" ht="15" customHeight="1">
      <c r="A145" s="20"/>
      <c r="B145" s="24" t="s">
        <v>144</v>
      </c>
      <c r="C145" s="22" t="s">
        <v>24</v>
      </c>
      <c r="D145" s="23" t="s">
        <v>93</v>
      </c>
      <c r="E145" s="23" t="s">
        <v>101</v>
      </c>
      <c r="F145" s="23" t="s">
        <v>21</v>
      </c>
      <c r="G145" s="23"/>
      <c r="H145" s="23">
        <v>1</v>
      </c>
      <c r="I145" s="23"/>
      <c r="J145" s="24" t="s">
        <v>49</v>
      </c>
      <c r="K145" s="24" t="s">
        <v>34</v>
      </c>
      <c r="L145" s="23" t="s">
        <v>20</v>
      </c>
      <c r="M145" s="23" t="s">
        <v>29</v>
      </c>
      <c r="N145" s="25"/>
      <c r="O145" s="25"/>
      <c r="P145" s="25">
        <v>0</v>
      </c>
      <c r="Q145" s="25"/>
      <c r="R145" s="26">
        <f t="shared" ref="R145:S145" si="148">G145*O145</f>
        <v>0</v>
      </c>
      <c r="S145" s="27">
        <f t="shared" si="148"/>
        <v>0</v>
      </c>
      <c r="T145" s="214" t="str">
        <f t="shared" si="77"/>
        <v/>
      </c>
      <c r="U145" s="214" t="str">
        <f t="shared" si="78"/>
        <v/>
      </c>
    </row>
    <row r="146" spans="1:21" ht="15" customHeight="1">
      <c r="A146" s="47">
        <v>66</v>
      </c>
      <c r="B146" s="48" t="s">
        <v>145</v>
      </c>
      <c r="C146" s="49" t="s">
        <v>24</v>
      </c>
      <c r="D146" s="50" t="s">
        <v>93</v>
      </c>
      <c r="E146" s="50" t="s">
        <v>101</v>
      </c>
      <c r="F146" s="50" t="s">
        <v>20</v>
      </c>
      <c r="G146" s="50">
        <v>1</v>
      </c>
      <c r="H146" s="61"/>
      <c r="I146" s="50"/>
      <c r="J146" s="48" t="s">
        <v>36</v>
      </c>
      <c r="K146" s="48" t="s">
        <v>28</v>
      </c>
      <c r="L146" s="50" t="s">
        <v>20</v>
      </c>
      <c r="M146" s="50" t="s">
        <v>29</v>
      </c>
      <c r="N146" s="51"/>
      <c r="O146" s="51">
        <v>1</v>
      </c>
      <c r="P146" s="51"/>
      <c r="Q146" s="51"/>
      <c r="R146" s="52">
        <f t="shared" ref="R146:S146" si="149">G146*O146</f>
        <v>1</v>
      </c>
      <c r="S146" s="53">
        <f t="shared" si="149"/>
        <v>0</v>
      </c>
      <c r="T146" s="214" t="str">
        <f t="shared" si="77"/>
        <v>Срђан Дамјановић</v>
      </c>
      <c r="U146" s="214" t="str">
        <f t="shared" si="78"/>
        <v/>
      </c>
    </row>
    <row r="147" spans="1:21" ht="15" customHeight="1">
      <c r="A147" s="36"/>
      <c r="B147" s="41" t="s">
        <v>145</v>
      </c>
      <c r="C147" s="38" t="s">
        <v>24</v>
      </c>
      <c r="D147" s="39" t="s">
        <v>93</v>
      </c>
      <c r="E147" s="39" t="s">
        <v>101</v>
      </c>
      <c r="F147" s="39" t="s">
        <v>20</v>
      </c>
      <c r="G147" s="39">
        <v>3</v>
      </c>
      <c r="H147" s="65"/>
      <c r="I147" s="39"/>
      <c r="J147" s="41" t="s">
        <v>90</v>
      </c>
      <c r="K147" s="41" t="s">
        <v>34</v>
      </c>
      <c r="L147" s="39" t="s">
        <v>20</v>
      </c>
      <c r="M147" s="39" t="s">
        <v>29</v>
      </c>
      <c r="N147" s="42"/>
      <c r="O147" s="42">
        <v>1</v>
      </c>
      <c r="P147" s="42"/>
      <c r="Q147" s="42"/>
      <c r="R147" s="43">
        <f t="shared" ref="R147:S147" si="150">G147*O147</f>
        <v>3</v>
      </c>
      <c r="S147" s="44">
        <f t="shared" si="150"/>
        <v>0</v>
      </c>
      <c r="T147" s="214" t="str">
        <f t="shared" si="77"/>
        <v xml:space="preserve">Предраг Катанић </v>
      </c>
      <c r="U147" s="214" t="str">
        <f t="shared" si="78"/>
        <v/>
      </c>
    </row>
    <row r="148" spans="1:21" ht="15" customHeight="1">
      <c r="A148" s="54"/>
      <c r="B148" s="55" t="s">
        <v>145</v>
      </c>
      <c r="C148" s="56" t="s">
        <v>24</v>
      </c>
      <c r="D148" s="57" t="s">
        <v>93</v>
      </c>
      <c r="E148" s="57" t="s">
        <v>101</v>
      </c>
      <c r="F148" s="57" t="s">
        <v>20</v>
      </c>
      <c r="G148" s="57"/>
      <c r="H148" s="92">
        <v>1</v>
      </c>
      <c r="I148" s="57"/>
      <c r="J148" s="55" t="s">
        <v>81</v>
      </c>
      <c r="K148" s="55" t="s">
        <v>39</v>
      </c>
      <c r="L148" s="57" t="s">
        <v>20</v>
      </c>
      <c r="M148" s="57" t="s">
        <v>29</v>
      </c>
      <c r="N148" s="58"/>
      <c r="O148" s="58"/>
      <c r="P148" s="58">
        <v>1</v>
      </c>
      <c r="Q148" s="58"/>
      <c r="R148" s="59">
        <f t="shared" ref="R148:S148" si="151">G148*O148</f>
        <v>0</v>
      </c>
      <c r="S148" s="60">
        <f t="shared" si="151"/>
        <v>1</v>
      </c>
      <c r="T148" s="214" t="str">
        <f t="shared" si="77"/>
        <v/>
      </c>
      <c r="U148" s="214" t="str">
        <f t="shared" si="78"/>
        <v>Раде Божић</v>
      </c>
    </row>
    <row r="149" spans="1:21" ht="15" customHeight="1">
      <c r="A149" s="28">
        <v>67</v>
      </c>
      <c r="B149" s="32" t="s">
        <v>146</v>
      </c>
      <c r="C149" s="30" t="s">
        <v>24</v>
      </c>
      <c r="D149" s="31" t="s">
        <v>93</v>
      </c>
      <c r="E149" s="31" t="s">
        <v>101</v>
      </c>
      <c r="F149" s="31" t="s">
        <v>20</v>
      </c>
      <c r="G149" s="31">
        <v>2</v>
      </c>
      <c r="H149" s="46"/>
      <c r="I149" s="31"/>
      <c r="J149" s="32" t="s">
        <v>36</v>
      </c>
      <c r="K149" s="32" t="s">
        <v>28</v>
      </c>
      <c r="L149" s="31" t="s">
        <v>20</v>
      </c>
      <c r="M149" s="31" t="s">
        <v>29</v>
      </c>
      <c r="N149" s="33"/>
      <c r="O149" s="33">
        <v>1</v>
      </c>
      <c r="P149" s="33"/>
      <c r="Q149" s="33"/>
      <c r="R149" s="34">
        <f t="shared" ref="R149:S149" si="152">G149*O149</f>
        <v>2</v>
      </c>
      <c r="S149" s="35">
        <f t="shared" si="152"/>
        <v>0</v>
      </c>
      <c r="T149" s="214" t="str">
        <f t="shared" si="77"/>
        <v>Срђан Дамјановић</v>
      </c>
      <c r="U149" s="214" t="str">
        <f t="shared" si="78"/>
        <v/>
      </c>
    </row>
    <row r="150" spans="1:21" ht="15" customHeight="1">
      <c r="A150" s="36"/>
      <c r="B150" s="41" t="s">
        <v>146</v>
      </c>
      <c r="C150" s="38" t="s">
        <v>24</v>
      </c>
      <c r="D150" s="39" t="s">
        <v>93</v>
      </c>
      <c r="E150" s="39" t="s">
        <v>101</v>
      </c>
      <c r="F150" s="39" t="s">
        <v>20</v>
      </c>
      <c r="G150" s="39">
        <v>2</v>
      </c>
      <c r="H150" s="65"/>
      <c r="I150" s="39"/>
      <c r="J150" s="41" t="s">
        <v>90</v>
      </c>
      <c r="K150" s="41" t="s">
        <v>34</v>
      </c>
      <c r="L150" s="39" t="s">
        <v>20</v>
      </c>
      <c r="M150" s="39" t="s">
        <v>29</v>
      </c>
      <c r="N150" s="42"/>
      <c r="O150" s="42">
        <v>1</v>
      </c>
      <c r="P150" s="42"/>
      <c r="Q150" s="42"/>
      <c r="R150" s="43">
        <f t="shared" ref="R150:S150" si="153">G150*O150</f>
        <v>2</v>
      </c>
      <c r="S150" s="44">
        <f t="shared" si="153"/>
        <v>0</v>
      </c>
      <c r="T150" s="214" t="str">
        <f t="shared" si="77"/>
        <v xml:space="preserve">Предраг Катанић </v>
      </c>
      <c r="U150" s="214" t="str">
        <f t="shared" si="78"/>
        <v/>
      </c>
    </row>
    <row r="151" spans="1:21" ht="15" customHeight="1">
      <c r="A151" s="20"/>
      <c r="B151" s="24" t="s">
        <v>146</v>
      </c>
      <c r="C151" s="22" t="s">
        <v>24</v>
      </c>
      <c r="D151" s="23" t="s">
        <v>93</v>
      </c>
      <c r="E151" s="23" t="s">
        <v>101</v>
      </c>
      <c r="F151" s="23" t="s">
        <v>21</v>
      </c>
      <c r="G151" s="23"/>
      <c r="H151" s="23">
        <v>1</v>
      </c>
      <c r="I151" s="23"/>
      <c r="J151" s="24" t="s">
        <v>38</v>
      </c>
      <c r="K151" s="24" t="s">
        <v>39</v>
      </c>
      <c r="L151" s="23" t="s">
        <v>20</v>
      </c>
      <c r="M151" s="23" t="s">
        <v>29</v>
      </c>
      <c r="N151" s="25"/>
      <c r="O151" s="25"/>
      <c r="P151" s="25">
        <v>1</v>
      </c>
      <c r="Q151" s="25"/>
      <c r="R151" s="26">
        <f t="shared" ref="R151:S151" si="154">G151*O151</f>
        <v>0</v>
      </c>
      <c r="S151" s="27">
        <f t="shared" si="154"/>
        <v>1</v>
      </c>
      <c r="T151" s="214" t="str">
        <f t="shared" si="77"/>
        <v/>
      </c>
      <c r="U151" s="214" t="str">
        <f t="shared" si="78"/>
        <v>Срећко Илић</v>
      </c>
    </row>
    <row r="152" spans="1:21" ht="15" customHeight="1">
      <c r="A152" s="47">
        <v>68</v>
      </c>
      <c r="B152" s="48" t="s">
        <v>147</v>
      </c>
      <c r="C152" s="49" t="s">
        <v>24</v>
      </c>
      <c r="D152" s="50" t="s">
        <v>93</v>
      </c>
      <c r="E152" s="50" t="s">
        <v>101</v>
      </c>
      <c r="F152" s="50" t="s">
        <v>20</v>
      </c>
      <c r="G152" s="50">
        <v>2</v>
      </c>
      <c r="H152" s="61"/>
      <c r="I152" s="50"/>
      <c r="J152" s="48" t="s">
        <v>36</v>
      </c>
      <c r="K152" s="48" t="s">
        <v>28</v>
      </c>
      <c r="L152" s="50" t="s">
        <v>20</v>
      </c>
      <c r="M152" s="50" t="s">
        <v>29</v>
      </c>
      <c r="N152" s="51"/>
      <c r="O152" s="51">
        <v>1</v>
      </c>
      <c r="P152" s="51"/>
      <c r="Q152" s="51"/>
      <c r="R152" s="52">
        <f t="shared" ref="R152:S152" si="155">G152*O152</f>
        <v>2</v>
      </c>
      <c r="S152" s="53">
        <f t="shared" si="155"/>
        <v>0</v>
      </c>
      <c r="T152" s="214" t="str">
        <f t="shared" si="77"/>
        <v>Срђан Дамјановић</v>
      </c>
      <c r="U152" s="214" t="str">
        <f t="shared" si="78"/>
        <v/>
      </c>
    </row>
    <row r="153" spans="1:21" ht="15" customHeight="1">
      <c r="A153" s="36"/>
      <c r="B153" s="41" t="s">
        <v>147</v>
      </c>
      <c r="C153" s="38" t="s">
        <v>24</v>
      </c>
      <c r="D153" s="39" t="s">
        <v>93</v>
      </c>
      <c r="E153" s="39" t="s">
        <v>101</v>
      </c>
      <c r="F153" s="39" t="s">
        <v>20</v>
      </c>
      <c r="G153" s="39">
        <v>2</v>
      </c>
      <c r="H153" s="65"/>
      <c r="I153" s="39"/>
      <c r="J153" s="41" t="s">
        <v>90</v>
      </c>
      <c r="K153" s="41" t="s">
        <v>34</v>
      </c>
      <c r="L153" s="39" t="s">
        <v>20</v>
      </c>
      <c r="M153" s="39" t="s">
        <v>29</v>
      </c>
      <c r="N153" s="42"/>
      <c r="O153" s="42">
        <v>1</v>
      </c>
      <c r="P153" s="42"/>
      <c r="Q153" s="42"/>
      <c r="R153" s="43">
        <f t="shared" ref="R153:S153" si="156">G153*O153</f>
        <v>2</v>
      </c>
      <c r="S153" s="44">
        <f t="shared" si="156"/>
        <v>0</v>
      </c>
    </row>
    <row r="154" spans="1:21" ht="15" customHeight="1">
      <c r="A154" s="54"/>
      <c r="B154" s="55" t="s">
        <v>147</v>
      </c>
      <c r="C154" s="56" t="s">
        <v>24</v>
      </c>
      <c r="D154" s="57" t="s">
        <v>93</v>
      </c>
      <c r="E154" s="57" t="s">
        <v>101</v>
      </c>
      <c r="F154" s="57" t="s">
        <v>21</v>
      </c>
      <c r="G154" s="57"/>
      <c r="H154" s="57">
        <v>1</v>
      </c>
      <c r="I154" s="57"/>
      <c r="J154" s="55" t="s">
        <v>81</v>
      </c>
      <c r="K154" s="55" t="s">
        <v>39</v>
      </c>
      <c r="L154" s="57" t="s">
        <v>20</v>
      </c>
      <c r="M154" s="57" t="s">
        <v>29</v>
      </c>
      <c r="N154" s="58"/>
      <c r="O154" s="58">
        <v>0</v>
      </c>
      <c r="P154" s="58"/>
      <c r="Q154" s="58"/>
      <c r="R154" s="59">
        <f t="shared" ref="R154:S154" si="157">G154*O154</f>
        <v>0</v>
      </c>
      <c r="S154" s="60">
        <f t="shared" si="157"/>
        <v>0</v>
      </c>
      <c r="T154" s="214" t="str">
        <f t="shared" ref="T154:T174" si="158">IF(R154&gt;0,J154,"")</f>
        <v/>
      </c>
      <c r="U154" s="214" t="str">
        <f t="shared" ref="U154:U174" si="159">IF(S154&gt;0,J154,"")</f>
        <v/>
      </c>
    </row>
    <row r="155" spans="1:21" ht="15" customHeight="1">
      <c r="A155" s="28">
        <v>69</v>
      </c>
      <c r="B155" s="32" t="s">
        <v>148</v>
      </c>
      <c r="C155" s="30" t="s">
        <v>24</v>
      </c>
      <c r="D155" s="31" t="s">
        <v>93</v>
      </c>
      <c r="E155" s="31" t="s">
        <v>101</v>
      </c>
      <c r="F155" s="31" t="s">
        <v>20</v>
      </c>
      <c r="G155" s="31">
        <v>3</v>
      </c>
      <c r="H155" s="46"/>
      <c r="I155" s="31"/>
      <c r="J155" s="32" t="s">
        <v>90</v>
      </c>
      <c r="K155" s="32" t="s">
        <v>34</v>
      </c>
      <c r="L155" s="31" t="s">
        <v>20</v>
      </c>
      <c r="M155" s="31" t="s">
        <v>29</v>
      </c>
      <c r="N155" s="33"/>
      <c r="O155" s="33">
        <v>0</v>
      </c>
      <c r="P155" s="33"/>
      <c r="Q155" s="33"/>
      <c r="R155" s="34">
        <f t="shared" ref="R155:S155" si="160">G155*O155</f>
        <v>0</v>
      </c>
      <c r="S155" s="35">
        <f t="shared" si="160"/>
        <v>0</v>
      </c>
      <c r="T155" s="214" t="str">
        <f t="shared" si="158"/>
        <v/>
      </c>
      <c r="U155" s="214" t="str">
        <f t="shared" si="159"/>
        <v/>
      </c>
    </row>
    <row r="156" spans="1:21" ht="15" customHeight="1">
      <c r="A156" s="36"/>
      <c r="B156" s="41" t="s">
        <v>148</v>
      </c>
      <c r="C156" s="38" t="s">
        <v>24</v>
      </c>
      <c r="D156" s="39" t="s">
        <v>93</v>
      </c>
      <c r="E156" s="39" t="s">
        <v>101</v>
      </c>
      <c r="F156" s="39" t="s">
        <v>20</v>
      </c>
      <c r="G156" s="39">
        <v>1</v>
      </c>
      <c r="H156" s="65"/>
      <c r="I156" s="39"/>
      <c r="J156" s="41" t="s">
        <v>36</v>
      </c>
      <c r="K156" s="41" t="s">
        <v>28</v>
      </c>
      <c r="L156" s="39" t="s">
        <v>20</v>
      </c>
      <c r="M156" s="39" t="s">
        <v>29</v>
      </c>
      <c r="N156" s="42"/>
      <c r="O156" s="42">
        <v>0</v>
      </c>
      <c r="P156" s="42"/>
      <c r="Q156" s="42"/>
      <c r="R156" s="43">
        <f t="shared" ref="R156:S156" si="161">G156*O156</f>
        <v>0</v>
      </c>
      <c r="S156" s="44">
        <f t="shared" si="161"/>
        <v>0</v>
      </c>
      <c r="T156" s="214" t="str">
        <f t="shared" si="158"/>
        <v/>
      </c>
      <c r="U156" s="214" t="str">
        <f t="shared" si="159"/>
        <v/>
      </c>
    </row>
    <row r="157" spans="1:21" ht="15" customHeight="1">
      <c r="A157" s="20"/>
      <c r="B157" s="24" t="s">
        <v>148</v>
      </c>
      <c r="C157" s="22" t="s">
        <v>24</v>
      </c>
      <c r="D157" s="23" t="s">
        <v>93</v>
      </c>
      <c r="E157" s="23" t="s">
        <v>101</v>
      </c>
      <c r="F157" s="23" t="s">
        <v>21</v>
      </c>
      <c r="G157" s="23"/>
      <c r="H157" s="93">
        <v>1</v>
      </c>
      <c r="I157" s="23"/>
      <c r="J157" s="24" t="s">
        <v>81</v>
      </c>
      <c r="K157" s="24" t="s">
        <v>39</v>
      </c>
      <c r="L157" s="23" t="s">
        <v>20</v>
      </c>
      <c r="M157" s="23" t="s">
        <v>29</v>
      </c>
      <c r="N157" s="25"/>
      <c r="O157" s="25">
        <v>0</v>
      </c>
      <c r="P157" s="25"/>
      <c r="Q157" s="25"/>
      <c r="R157" s="26">
        <f t="shared" ref="R157:S157" si="162">G157*O157</f>
        <v>0</v>
      </c>
      <c r="S157" s="27">
        <f t="shared" si="162"/>
        <v>0</v>
      </c>
      <c r="T157" s="214" t="str">
        <f t="shared" si="158"/>
        <v/>
      </c>
      <c r="U157" s="214" t="str">
        <f t="shared" si="159"/>
        <v/>
      </c>
    </row>
    <row r="158" spans="1:21" ht="15" customHeight="1">
      <c r="A158" s="47">
        <v>70</v>
      </c>
      <c r="B158" s="48" t="s">
        <v>149</v>
      </c>
      <c r="C158" s="49" t="s">
        <v>24</v>
      </c>
      <c r="D158" s="50" t="s">
        <v>93</v>
      </c>
      <c r="E158" s="50" t="s">
        <v>101</v>
      </c>
      <c r="F158" s="50" t="s">
        <v>20</v>
      </c>
      <c r="G158" s="50">
        <v>4</v>
      </c>
      <c r="H158" s="61"/>
      <c r="I158" s="50"/>
      <c r="J158" s="48" t="s">
        <v>150</v>
      </c>
      <c r="K158" s="48" t="s">
        <v>34</v>
      </c>
      <c r="L158" s="50" t="s">
        <v>43</v>
      </c>
      <c r="M158" s="50" t="s">
        <v>80</v>
      </c>
      <c r="N158" s="51"/>
      <c r="O158" s="51">
        <v>0</v>
      </c>
      <c r="P158" s="51"/>
      <c r="Q158" s="51"/>
      <c r="R158" s="52">
        <f t="shared" ref="R158:S158" si="163">G158*O158</f>
        <v>0</v>
      </c>
      <c r="S158" s="53">
        <f t="shared" si="163"/>
        <v>0</v>
      </c>
      <c r="T158" s="214" t="str">
        <f t="shared" si="158"/>
        <v/>
      </c>
      <c r="U158" s="214" t="str">
        <f t="shared" si="159"/>
        <v/>
      </c>
    </row>
    <row r="159" spans="1:21" ht="15" customHeight="1">
      <c r="A159" s="54"/>
      <c r="B159" s="55" t="s">
        <v>149</v>
      </c>
      <c r="C159" s="56" t="s">
        <v>24</v>
      </c>
      <c r="D159" s="57" t="s">
        <v>93</v>
      </c>
      <c r="E159" s="57" t="s">
        <v>101</v>
      </c>
      <c r="F159" s="57" t="s">
        <v>21</v>
      </c>
      <c r="G159" s="57"/>
      <c r="H159" s="57">
        <v>1</v>
      </c>
      <c r="I159" s="57"/>
      <c r="J159" s="55" t="s">
        <v>150</v>
      </c>
      <c r="K159" s="55" t="s">
        <v>34</v>
      </c>
      <c r="L159" s="57" t="s">
        <v>43</v>
      </c>
      <c r="M159" s="57" t="s">
        <v>80</v>
      </c>
      <c r="N159" s="58"/>
      <c r="O159" s="58">
        <v>0</v>
      </c>
      <c r="P159" s="58"/>
      <c r="Q159" s="58"/>
      <c r="R159" s="59">
        <f t="shared" ref="R159:S159" si="164">G159*O159</f>
        <v>0</v>
      </c>
      <c r="S159" s="60">
        <f t="shared" si="164"/>
        <v>0</v>
      </c>
      <c r="T159" s="214" t="str">
        <f t="shared" si="158"/>
        <v/>
      </c>
      <c r="U159" s="214" t="str">
        <f t="shared" si="159"/>
        <v/>
      </c>
    </row>
    <row r="160" spans="1:21" ht="15" customHeight="1">
      <c r="A160" s="28">
        <v>71</v>
      </c>
      <c r="B160" s="32" t="s">
        <v>151</v>
      </c>
      <c r="C160" s="30" t="s">
        <v>24</v>
      </c>
      <c r="D160" s="31" t="s">
        <v>93</v>
      </c>
      <c r="E160" s="31" t="s">
        <v>101</v>
      </c>
      <c r="F160" s="31" t="s">
        <v>20</v>
      </c>
      <c r="G160" s="31">
        <v>2</v>
      </c>
      <c r="H160" s="46"/>
      <c r="I160" s="31"/>
      <c r="J160" s="32" t="s">
        <v>88</v>
      </c>
      <c r="K160" s="32" t="s">
        <v>34</v>
      </c>
      <c r="L160" s="31" t="s">
        <v>20</v>
      </c>
      <c r="M160" s="31" t="s">
        <v>29</v>
      </c>
      <c r="N160" s="33"/>
      <c r="O160" s="33">
        <v>0</v>
      </c>
      <c r="P160" s="33"/>
      <c r="Q160" s="33"/>
      <c r="R160" s="34">
        <f t="shared" ref="R160:S160" si="165">G160*O160</f>
        <v>0</v>
      </c>
      <c r="S160" s="35">
        <f t="shared" si="165"/>
        <v>0</v>
      </c>
      <c r="T160" s="214" t="str">
        <f t="shared" si="158"/>
        <v/>
      </c>
      <c r="U160" s="214" t="str">
        <f t="shared" si="159"/>
        <v/>
      </c>
    </row>
    <row r="161" spans="1:21" ht="15" customHeight="1">
      <c r="A161" s="36"/>
      <c r="B161" s="41" t="s">
        <v>151</v>
      </c>
      <c r="C161" s="38" t="s">
        <v>24</v>
      </c>
      <c r="D161" s="39" t="s">
        <v>93</v>
      </c>
      <c r="E161" s="39" t="s">
        <v>101</v>
      </c>
      <c r="F161" s="39" t="s">
        <v>20</v>
      </c>
      <c r="G161" s="39">
        <v>2</v>
      </c>
      <c r="H161" s="39"/>
      <c r="I161" s="39"/>
      <c r="J161" s="41" t="s">
        <v>51</v>
      </c>
      <c r="K161" s="41" t="s">
        <v>34</v>
      </c>
      <c r="L161" s="39" t="s">
        <v>20</v>
      </c>
      <c r="M161" s="39" t="s">
        <v>29</v>
      </c>
      <c r="N161" s="42"/>
      <c r="O161" s="42">
        <v>0</v>
      </c>
      <c r="P161" s="42"/>
      <c r="Q161" s="42"/>
      <c r="R161" s="43">
        <f t="shared" ref="R161:S161" si="166">G161*O161</f>
        <v>0</v>
      </c>
      <c r="S161" s="44">
        <f t="shared" si="166"/>
        <v>0</v>
      </c>
      <c r="T161" s="214" t="str">
        <f t="shared" si="158"/>
        <v/>
      </c>
      <c r="U161" s="214" t="str">
        <f t="shared" si="159"/>
        <v/>
      </c>
    </row>
    <row r="162" spans="1:21" ht="15" customHeight="1">
      <c r="A162" s="20"/>
      <c r="B162" s="24" t="s">
        <v>151</v>
      </c>
      <c r="C162" s="22" t="s">
        <v>24</v>
      </c>
      <c r="D162" s="23" t="s">
        <v>93</v>
      </c>
      <c r="E162" s="23" t="s">
        <v>101</v>
      </c>
      <c r="F162" s="23" t="s">
        <v>21</v>
      </c>
      <c r="G162" s="23"/>
      <c r="H162" s="23">
        <v>1</v>
      </c>
      <c r="I162" s="23"/>
      <c r="J162" s="24" t="s">
        <v>38</v>
      </c>
      <c r="K162" s="24" t="s">
        <v>39</v>
      </c>
      <c r="L162" s="23" t="s">
        <v>20</v>
      </c>
      <c r="M162" s="23" t="s">
        <v>29</v>
      </c>
      <c r="N162" s="25"/>
      <c r="O162" s="25">
        <v>0</v>
      </c>
      <c r="P162" s="25"/>
      <c r="Q162" s="25"/>
      <c r="R162" s="26">
        <f t="shared" ref="R162:S162" si="167">G162*O162</f>
        <v>0</v>
      </c>
      <c r="S162" s="27">
        <f t="shared" si="167"/>
        <v>0</v>
      </c>
      <c r="T162" s="214" t="str">
        <f t="shared" si="158"/>
        <v/>
      </c>
      <c r="U162" s="214" t="str">
        <f t="shared" si="159"/>
        <v/>
      </c>
    </row>
    <row r="163" spans="1:21" ht="15" customHeight="1">
      <c r="A163" s="47">
        <v>72</v>
      </c>
      <c r="B163" s="48" t="s">
        <v>152</v>
      </c>
      <c r="C163" s="49" t="s">
        <v>24</v>
      </c>
      <c r="D163" s="50" t="s">
        <v>93</v>
      </c>
      <c r="E163" s="50" t="s">
        <v>101</v>
      </c>
      <c r="F163" s="50" t="s">
        <v>20</v>
      </c>
      <c r="G163" s="50">
        <v>4</v>
      </c>
      <c r="H163" s="61"/>
      <c r="I163" s="50"/>
      <c r="J163" s="48" t="s">
        <v>69</v>
      </c>
      <c r="K163" s="48" t="s">
        <v>34</v>
      </c>
      <c r="L163" s="50" t="s">
        <v>20</v>
      </c>
      <c r="M163" s="50" t="s">
        <v>29</v>
      </c>
      <c r="N163" s="51"/>
      <c r="O163" s="51">
        <v>1</v>
      </c>
      <c r="P163" s="51"/>
      <c r="Q163" s="51"/>
      <c r="R163" s="52">
        <f t="shared" ref="R163:S163" si="168">G163*O163</f>
        <v>4</v>
      </c>
      <c r="S163" s="53">
        <f t="shared" si="168"/>
        <v>0</v>
      </c>
      <c r="T163" s="214" t="str">
        <f t="shared" si="158"/>
        <v>Весна Петровић</v>
      </c>
      <c r="U163" s="214" t="str">
        <f t="shared" si="159"/>
        <v/>
      </c>
    </row>
    <row r="164" spans="1:21" ht="15" customHeight="1">
      <c r="A164" s="54"/>
      <c r="B164" s="55" t="s">
        <v>152</v>
      </c>
      <c r="C164" s="56" t="s">
        <v>24</v>
      </c>
      <c r="D164" s="57" t="s">
        <v>93</v>
      </c>
      <c r="E164" s="57" t="s">
        <v>101</v>
      </c>
      <c r="F164" s="57" t="s">
        <v>21</v>
      </c>
      <c r="G164" s="57"/>
      <c r="H164" s="57">
        <v>1</v>
      </c>
      <c r="I164" s="57"/>
      <c r="J164" s="55" t="s">
        <v>38</v>
      </c>
      <c r="K164" s="55" t="s">
        <v>39</v>
      </c>
      <c r="L164" s="57" t="s">
        <v>20</v>
      </c>
      <c r="M164" s="57" t="s">
        <v>29</v>
      </c>
      <c r="N164" s="58"/>
      <c r="O164" s="58"/>
      <c r="P164" s="58">
        <v>1</v>
      </c>
      <c r="Q164" s="58"/>
      <c r="R164" s="59">
        <f t="shared" ref="R164:S164" si="169">G164*O164</f>
        <v>0</v>
      </c>
      <c r="S164" s="60">
        <f t="shared" si="169"/>
        <v>1</v>
      </c>
      <c r="T164" s="214" t="str">
        <f t="shared" si="158"/>
        <v/>
      </c>
      <c r="U164" s="214" t="str">
        <f t="shared" si="159"/>
        <v>Срећко Илић</v>
      </c>
    </row>
    <row r="165" spans="1:21" ht="15" customHeight="1">
      <c r="A165" s="28">
        <v>73</v>
      </c>
      <c r="B165" s="32" t="s">
        <v>153</v>
      </c>
      <c r="C165" s="30" t="s">
        <v>24</v>
      </c>
      <c r="D165" s="31" t="s">
        <v>93</v>
      </c>
      <c r="E165" s="31" t="s">
        <v>101</v>
      </c>
      <c r="F165" s="31" t="s">
        <v>20</v>
      </c>
      <c r="G165" s="31">
        <v>4</v>
      </c>
      <c r="H165" s="46"/>
      <c r="I165" s="31"/>
      <c r="J165" s="32" t="s">
        <v>69</v>
      </c>
      <c r="K165" s="32" t="s">
        <v>34</v>
      </c>
      <c r="L165" s="31" t="s">
        <v>20</v>
      </c>
      <c r="M165" s="31" t="s">
        <v>29</v>
      </c>
      <c r="N165" s="33"/>
      <c r="O165" s="33">
        <v>0</v>
      </c>
      <c r="P165" s="33"/>
      <c r="Q165" s="33"/>
      <c r="R165" s="34">
        <f t="shared" ref="R165:S165" si="170">G165*O165</f>
        <v>0</v>
      </c>
      <c r="S165" s="35">
        <f t="shared" si="170"/>
        <v>0</v>
      </c>
      <c r="T165" s="214" t="str">
        <f t="shared" si="158"/>
        <v/>
      </c>
      <c r="U165" s="214" t="str">
        <f t="shared" si="159"/>
        <v/>
      </c>
    </row>
    <row r="166" spans="1:21" ht="15" customHeight="1">
      <c r="A166" s="20"/>
      <c r="B166" s="24" t="s">
        <v>153</v>
      </c>
      <c r="C166" s="22" t="s">
        <v>24</v>
      </c>
      <c r="D166" s="23" t="s">
        <v>93</v>
      </c>
      <c r="E166" s="23" t="s">
        <v>101</v>
      </c>
      <c r="F166" s="23" t="s">
        <v>20</v>
      </c>
      <c r="G166" s="23"/>
      <c r="H166" s="23">
        <v>1</v>
      </c>
      <c r="I166" s="23"/>
      <c r="J166" s="24" t="s">
        <v>55</v>
      </c>
      <c r="K166" s="24" t="s">
        <v>39</v>
      </c>
      <c r="L166" s="23" t="s">
        <v>20</v>
      </c>
      <c r="M166" s="23" t="s">
        <v>29</v>
      </c>
      <c r="N166" s="25"/>
      <c r="O166" s="25">
        <v>0</v>
      </c>
      <c r="P166" s="25"/>
      <c r="Q166" s="25"/>
      <c r="R166" s="26">
        <f t="shared" ref="R166:S166" si="171">G166*O166</f>
        <v>0</v>
      </c>
      <c r="S166" s="27">
        <f t="shared" si="171"/>
        <v>0</v>
      </c>
      <c r="T166" s="214" t="str">
        <f t="shared" si="158"/>
        <v/>
      </c>
      <c r="U166" s="214" t="str">
        <f t="shared" si="159"/>
        <v/>
      </c>
    </row>
    <row r="167" spans="1:21" ht="15" customHeight="1">
      <c r="A167" s="47">
        <v>74</v>
      </c>
      <c r="B167" s="48" t="s">
        <v>154</v>
      </c>
      <c r="C167" s="49" t="s">
        <v>24</v>
      </c>
      <c r="D167" s="50" t="s">
        <v>93</v>
      </c>
      <c r="E167" s="50" t="s">
        <v>101</v>
      </c>
      <c r="F167" s="50" t="s">
        <v>20</v>
      </c>
      <c r="G167" s="50">
        <v>4</v>
      </c>
      <c r="H167" s="61"/>
      <c r="I167" s="50"/>
      <c r="J167" s="48" t="s">
        <v>83</v>
      </c>
      <c r="K167" s="48" t="s">
        <v>28</v>
      </c>
      <c r="L167" s="50" t="s">
        <v>43</v>
      </c>
      <c r="M167" s="50" t="s">
        <v>74</v>
      </c>
      <c r="N167" s="51"/>
      <c r="O167" s="51">
        <v>1</v>
      </c>
      <c r="P167" s="51"/>
      <c r="Q167" s="51"/>
      <c r="R167" s="52">
        <f t="shared" ref="R167:S167" si="172">G167*O167</f>
        <v>4</v>
      </c>
      <c r="S167" s="53">
        <f t="shared" si="172"/>
        <v>0</v>
      </c>
      <c r="T167" s="214" t="str">
        <f t="shared" si="158"/>
        <v>Срђан Лалић</v>
      </c>
      <c r="U167" s="214" t="str">
        <f t="shared" si="159"/>
        <v/>
      </c>
    </row>
    <row r="168" spans="1:21" ht="15" customHeight="1">
      <c r="A168" s="54"/>
      <c r="B168" s="55" t="s">
        <v>154</v>
      </c>
      <c r="C168" s="56" t="s">
        <v>24</v>
      </c>
      <c r="D168" s="57" t="s">
        <v>93</v>
      </c>
      <c r="E168" s="57" t="s">
        <v>101</v>
      </c>
      <c r="F168" s="57" t="s">
        <v>21</v>
      </c>
      <c r="G168" s="57"/>
      <c r="H168" s="57">
        <v>1</v>
      </c>
      <c r="I168" s="57"/>
      <c r="J168" s="66" t="s">
        <v>67</v>
      </c>
      <c r="K168" s="55" t="s">
        <v>31</v>
      </c>
      <c r="L168" s="57" t="s">
        <v>20</v>
      </c>
      <c r="M168" s="57" t="s">
        <v>29</v>
      </c>
      <c r="N168" s="58"/>
      <c r="O168" s="58"/>
      <c r="P168" s="58">
        <v>1</v>
      </c>
      <c r="Q168" s="58"/>
      <c r="R168" s="59">
        <f t="shared" ref="R168:S168" si="173">G168*O168</f>
        <v>0</v>
      </c>
      <c r="S168" s="60">
        <f t="shared" si="173"/>
        <v>1</v>
      </c>
      <c r="T168" s="214" t="str">
        <f t="shared" si="158"/>
        <v/>
      </c>
      <c r="U168" s="214" t="str">
        <f t="shared" si="159"/>
        <v>Милица Обреновић</v>
      </c>
    </row>
    <row r="169" spans="1:21" ht="15" customHeight="1">
      <c r="A169" s="28">
        <v>75</v>
      </c>
      <c r="B169" s="32" t="s">
        <v>155</v>
      </c>
      <c r="C169" s="30" t="s">
        <v>24</v>
      </c>
      <c r="D169" s="31" t="s">
        <v>93</v>
      </c>
      <c r="E169" s="31" t="s">
        <v>101</v>
      </c>
      <c r="F169" s="31" t="s">
        <v>20</v>
      </c>
      <c r="G169" s="31">
        <v>4</v>
      </c>
      <c r="H169" s="46"/>
      <c r="I169" s="31"/>
      <c r="J169" s="32" t="s">
        <v>61</v>
      </c>
      <c r="K169" s="32" t="s">
        <v>28</v>
      </c>
      <c r="L169" s="31" t="s">
        <v>62</v>
      </c>
      <c r="M169" s="31" t="s">
        <v>63</v>
      </c>
      <c r="N169" s="33"/>
      <c r="O169" s="33">
        <v>0</v>
      </c>
      <c r="P169" s="33"/>
      <c r="Q169" s="33"/>
      <c r="R169" s="34">
        <f t="shared" ref="R169:S169" si="174">G169*O169</f>
        <v>0</v>
      </c>
      <c r="S169" s="35">
        <f t="shared" si="174"/>
        <v>0</v>
      </c>
      <c r="T169" s="214" t="str">
        <f t="shared" si="158"/>
        <v/>
      </c>
      <c r="U169" s="214" t="str">
        <f t="shared" si="159"/>
        <v/>
      </c>
    </row>
    <row r="170" spans="1:21" ht="15" customHeight="1">
      <c r="A170" s="20"/>
      <c r="B170" s="24" t="s">
        <v>155</v>
      </c>
      <c r="C170" s="22" t="s">
        <v>24</v>
      </c>
      <c r="D170" s="23" t="s">
        <v>93</v>
      </c>
      <c r="E170" s="23" t="s">
        <v>101</v>
      </c>
      <c r="F170" s="23" t="s">
        <v>21</v>
      </c>
      <c r="G170" s="23"/>
      <c r="H170" s="23">
        <v>1</v>
      </c>
      <c r="I170" s="23"/>
      <c r="J170" s="24" t="s">
        <v>55</v>
      </c>
      <c r="K170" s="24" t="s">
        <v>39</v>
      </c>
      <c r="L170" s="23" t="s">
        <v>20</v>
      </c>
      <c r="M170" s="23" t="s">
        <v>29</v>
      </c>
      <c r="N170" s="25"/>
      <c r="O170" s="25">
        <v>0</v>
      </c>
      <c r="P170" s="25"/>
      <c r="Q170" s="25"/>
      <c r="R170" s="26">
        <f t="shared" ref="R170:S170" si="175">G170*O170</f>
        <v>0</v>
      </c>
      <c r="S170" s="27">
        <f t="shared" si="175"/>
        <v>0</v>
      </c>
      <c r="T170" s="214" t="str">
        <f t="shared" si="158"/>
        <v/>
      </c>
      <c r="U170" s="214" t="str">
        <f t="shared" si="159"/>
        <v/>
      </c>
    </row>
    <row r="171" spans="1:21" ht="15" customHeight="1">
      <c r="A171" s="47">
        <v>76</v>
      </c>
      <c r="B171" s="48" t="s">
        <v>156</v>
      </c>
      <c r="C171" s="49" t="s">
        <v>24</v>
      </c>
      <c r="D171" s="50" t="s">
        <v>93</v>
      </c>
      <c r="E171" s="50" t="s">
        <v>101</v>
      </c>
      <c r="F171" s="50" t="s">
        <v>20</v>
      </c>
      <c r="G171" s="50">
        <v>4</v>
      </c>
      <c r="H171" s="61"/>
      <c r="I171" s="50"/>
      <c r="J171" s="48" t="s">
        <v>54</v>
      </c>
      <c r="K171" s="48" t="s">
        <v>28</v>
      </c>
      <c r="L171" s="50" t="s">
        <v>20</v>
      </c>
      <c r="M171" s="50" t="s">
        <v>29</v>
      </c>
      <c r="N171" s="51"/>
      <c r="O171" s="51">
        <v>1</v>
      </c>
      <c r="P171" s="51"/>
      <c r="Q171" s="51"/>
      <c r="R171" s="52">
        <f t="shared" ref="R171:S171" si="176">G171*O171</f>
        <v>4</v>
      </c>
      <c r="S171" s="53">
        <f t="shared" si="176"/>
        <v>0</v>
      </c>
      <c r="T171" s="214" t="str">
        <f t="shared" si="158"/>
        <v>Мирела Митрашевић</v>
      </c>
      <c r="U171" s="214" t="str">
        <f t="shared" si="159"/>
        <v/>
      </c>
    </row>
    <row r="172" spans="1:21" ht="15" customHeight="1">
      <c r="A172" s="54"/>
      <c r="B172" s="55" t="s">
        <v>156</v>
      </c>
      <c r="C172" s="56" t="s">
        <v>24</v>
      </c>
      <c r="D172" s="57" t="s">
        <v>93</v>
      </c>
      <c r="E172" s="57" t="s">
        <v>101</v>
      </c>
      <c r="F172" s="57" t="s">
        <v>21</v>
      </c>
      <c r="G172" s="57"/>
      <c r="H172" s="57">
        <v>1</v>
      </c>
      <c r="I172" s="57"/>
      <c r="J172" s="55" t="s">
        <v>55</v>
      </c>
      <c r="K172" s="55" t="s">
        <v>39</v>
      </c>
      <c r="L172" s="57" t="s">
        <v>20</v>
      </c>
      <c r="M172" s="57" t="s">
        <v>29</v>
      </c>
      <c r="N172" s="58"/>
      <c r="O172" s="58"/>
      <c r="P172" s="58">
        <v>1</v>
      </c>
      <c r="Q172" s="58"/>
      <c r="R172" s="59">
        <f t="shared" ref="R172:S172" si="177">G172*O172</f>
        <v>0</v>
      </c>
      <c r="S172" s="60">
        <f t="shared" si="177"/>
        <v>1</v>
      </c>
      <c r="T172" s="214" t="str">
        <f t="shared" si="158"/>
        <v/>
      </c>
      <c r="U172" s="214" t="str">
        <f t="shared" si="159"/>
        <v>Наташа Тешић</v>
      </c>
    </row>
    <row r="173" spans="1:21" ht="15" customHeight="1">
      <c r="A173" s="28">
        <v>77</v>
      </c>
      <c r="B173" s="32" t="s">
        <v>157</v>
      </c>
      <c r="C173" s="30" t="s">
        <v>24</v>
      </c>
      <c r="D173" s="31" t="s">
        <v>93</v>
      </c>
      <c r="E173" s="31" t="s">
        <v>101</v>
      </c>
      <c r="F173" s="31" t="s">
        <v>20</v>
      </c>
      <c r="G173" s="31">
        <v>4</v>
      </c>
      <c r="H173" s="46"/>
      <c r="I173" s="31"/>
      <c r="J173" s="32" t="s">
        <v>37</v>
      </c>
      <c r="K173" s="32" t="s">
        <v>28</v>
      </c>
      <c r="L173" s="31" t="s">
        <v>20</v>
      </c>
      <c r="M173" s="31" t="s">
        <v>29</v>
      </c>
      <c r="N173" s="33"/>
      <c r="O173" s="33">
        <v>0</v>
      </c>
      <c r="P173" s="33"/>
      <c r="Q173" s="33"/>
      <c r="R173" s="34">
        <f t="shared" ref="R173:S173" si="178">G173*O173</f>
        <v>0</v>
      </c>
      <c r="S173" s="35">
        <f t="shared" si="178"/>
        <v>0</v>
      </c>
      <c r="T173" s="214" t="str">
        <f t="shared" si="158"/>
        <v/>
      </c>
      <c r="U173" s="214" t="str">
        <f t="shared" si="159"/>
        <v/>
      </c>
    </row>
    <row r="174" spans="1:21" ht="15" customHeight="1">
      <c r="A174" s="72"/>
      <c r="B174" s="73" t="s">
        <v>157</v>
      </c>
      <c r="C174" s="74" t="s">
        <v>24</v>
      </c>
      <c r="D174" s="75" t="s">
        <v>93</v>
      </c>
      <c r="E174" s="75" t="s">
        <v>101</v>
      </c>
      <c r="F174" s="75" t="s">
        <v>21</v>
      </c>
      <c r="G174" s="75"/>
      <c r="H174" s="75">
        <v>1</v>
      </c>
      <c r="I174" s="75"/>
      <c r="J174" s="73" t="s">
        <v>81</v>
      </c>
      <c r="K174" s="73" t="s">
        <v>39</v>
      </c>
      <c r="L174" s="75" t="s">
        <v>20</v>
      </c>
      <c r="M174" s="75" t="s">
        <v>29</v>
      </c>
      <c r="N174" s="77"/>
      <c r="O174" s="77">
        <v>0</v>
      </c>
      <c r="P174" s="77"/>
      <c r="Q174" s="77"/>
      <c r="R174" s="78">
        <f t="shared" ref="R174:S174" si="179">G174*O174</f>
        <v>0</v>
      </c>
      <c r="S174" s="79">
        <f t="shared" si="179"/>
        <v>0</v>
      </c>
      <c r="T174" s="214" t="str">
        <f t="shared" si="158"/>
        <v/>
      </c>
      <c r="U174" s="214" t="str">
        <f t="shared" si="159"/>
        <v/>
      </c>
    </row>
    <row r="175" spans="1:21" ht="15.75" customHeight="1">
      <c r="K175" s="94"/>
      <c r="M175" s="215"/>
    </row>
    <row r="176" spans="1:21" ht="15.75" customHeight="1">
      <c r="A176" s="180"/>
      <c r="B176" s="181"/>
      <c r="C176" s="182"/>
      <c r="D176" s="182"/>
      <c r="E176" s="182"/>
      <c r="F176" s="183"/>
      <c r="G176" s="183"/>
      <c r="H176" s="184"/>
      <c r="I176" s="185"/>
      <c r="J176" s="185"/>
      <c r="K176" s="182"/>
      <c r="L176" s="185"/>
      <c r="M176" s="186"/>
      <c r="N176" s="185"/>
      <c r="O176" s="185"/>
      <c r="P176" s="185"/>
      <c r="Q176" s="187"/>
    </row>
    <row r="177" spans="1:17" ht="15.75" customHeight="1">
      <c r="A177" s="188"/>
      <c r="B177" s="95" t="s">
        <v>158</v>
      </c>
      <c r="D177" s="96"/>
      <c r="E177" s="96"/>
      <c r="F177" s="96"/>
      <c r="G177" s="97"/>
      <c r="H177" s="97"/>
      <c r="I177" s="98"/>
      <c r="K177" s="99"/>
      <c r="L177" s="99"/>
      <c r="M177" s="100"/>
      <c r="N177" s="99"/>
      <c r="O177" s="99"/>
      <c r="P177" s="101"/>
      <c r="Q177" s="189"/>
    </row>
    <row r="178" spans="1:17" ht="15.75" customHeight="1">
      <c r="A178" s="188"/>
      <c r="B178" s="96" t="s">
        <v>159</v>
      </c>
      <c r="D178" s="96"/>
      <c r="E178" s="96"/>
      <c r="F178" s="96"/>
      <c r="G178" s="96"/>
      <c r="H178" s="96"/>
      <c r="I178" s="96"/>
      <c r="K178" s="99"/>
      <c r="L178" s="99"/>
      <c r="M178" s="100"/>
      <c r="N178" s="99"/>
      <c r="O178" s="99"/>
      <c r="P178" s="101"/>
      <c r="Q178" s="189"/>
    </row>
    <row r="179" spans="1:17" ht="15.75" customHeight="1">
      <c r="A179" s="188"/>
      <c r="B179" s="96" t="s">
        <v>160</v>
      </c>
      <c r="D179" s="96"/>
      <c r="E179" s="96"/>
      <c r="F179" s="96"/>
      <c r="G179" s="96"/>
      <c r="H179" s="96"/>
      <c r="I179" s="96"/>
      <c r="K179" s="99"/>
      <c r="L179" s="99"/>
      <c r="M179" s="100"/>
      <c r="N179" s="99"/>
      <c r="O179" s="99"/>
      <c r="P179" s="101"/>
      <c r="Q179" s="189"/>
    </row>
    <row r="180" spans="1:17" ht="15.75" customHeight="1">
      <c r="A180" s="188"/>
      <c r="B180" s="96" t="s">
        <v>161</v>
      </c>
      <c r="D180" s="96"/>
      <c r="E180" s="96"/>
      <c r="F180" s="96"/>
      <c r="G180" s="96"/>
      <c r="H180" s="96"/>
      <c r="I180" s="96"/>
      <c r="K180" s="99"/>
      <c r="L180" s="99"/>
      <c r="M180" s="100"/>
      <c r="N180" s="99"/>
      <c r="O180" s="99"/>
      <c r="P180" s="101"/>
      <c r="Q180" s="189"/>
    </row>
    <row r="181" spans="1:17" ht="15.75" customHeight="1">
      <c r="A181" s="188"/>
      <c r="B181" s="96" t="s">
        <v>162</v>
      </c>
      <c r="D181" s="96"/>
      <c r="E181" s="96"/>
      <c r="F181" s="96"/>
      <c r="G181" s="96"/>
      <c r="H181" s="96"/>
      <c r="I181" s="96"/>
      <c r="K181" s="99"/>
      <c r="L181" s="99"/>
      <c r="M181" s="100"/>
      <c r="N181" s="99"/>
      <c r="O181" s="99"/>
      <c r="P181" s="101"/>
      <c r="Q181" s="189"/>
    </row>
    <row r="182" spans="1:17" ht="15.75" customHeight="1">
      <c r="A182" s="188"/>
      <c r="B182" s="99"/>
      <c r="C182" s="96"/>
      <c r="D182" s="96"/>
      <c r="E182" s="96"/>
      <c r="F182" s="96"/>
      <c r="G182" s="96"/>
      <c r="H182" s="96"/>
      <c r="I182" s="96"/>
      <c r="K182" s="99"/>
      <c r="L182" s="99"/>
      <c r="M182" s="100"/>
      <c r="N182" s="99"/>
      <c r="O182" s="99"/>
      <c r="P182" s="101"/>
      <c r="Q182" s="189"/>
    </row>
    <row r="183" spans="1:17" ht="15.75" customHeight="1">
      <c r="A183" s="188"/>
      <c r="B183" s="95" t="s">
        <v>163</v>
      </c>
      <c r="D183" s="96"/>
      <c r="E183" s="96"/>
      <c r="F183" s="96"/>
      <c r="G183" s="96"/>
      <c r="I183" s="96"/>
      <c r="K183" s="99"/>
      <c r="L183" s="99"/>
      <c r="M183" s="100"/>
      <c r="N183" s="99"/>
      <c r="O183" s="99"/>
      <c r="P183" s="101"/>
      <c r="Q183" s="189"/>
    </row>
    <row r="184" spans="1:17" ht="15.75" customHeight="1">
      <c r="A184" s="188"/>
      <c r="B184" s="96" t="s">
        <v>164</v>
      </c>
      <c r="D184" s="96"/>
      <c r="E184" s="96"/>
      <c r="F184" s="96"/>
      <c r="G184" s="96"/>
      <c r="I184" s="96"/>
      <c r="J184" s="98"/>
      <c r="K184" s="99"/>
      <c r="L184" s="99"/>
      <c r="M184" s="100"/>
      <c r="N184" s="99"/>
      <c r="O184" s="99"/>
      <c r="P184" s="101"/>
      <c r="Q184" s="189"/>
    </row>
    <row r="185" spans="1:17" ht="15.75" customHeight="1">
      <c r="A185" s="188"/>
      <c r="B185" s="96" t="s">
        <v>165</v>
      </c>
      <c r="D185" s="96"/>
      <c r="E185" s="96"/>
      <c r="F185" s="96"/>
      <c r="G185" s="96"/>
      <c r="I185" s="96"/>
      <c r="J185" s="96"/>
      <c r="K185" s="101"/>
      <c r="L185" s="99"/>
      <c r="M185" s="100"/>
      <c r="N185" s="99"/>
      <c r="O185" s="99"/>
      <c r="P185" s="101"/>
      <c r="Q185" s="189"/>
    </row>
    <row r="186" spans="1:17" ht="15.75" customHeight="1">
      <c r="A186" s="188"/>
      <c r="B186" s="99"/>
      <c r="C186" s="99"/>
      <c r="D186" s="99"/>
      <c r="E186" s="99"/>
      <c r="F186" s="99"/>
      <c r="G186" s="99"/>
      <c r="H186" s="99"/>
      <c r="I186" s="99"/>
      <c r="J186" s="99"/>
      <c r="K186" s="101"/>
      <c r="L186" s="99"/>
      <c r="M186" s="100"/>
      <c r="N186" s="99"/>
      <c r="O186" s="99"/>
      <c r="P186" s="101"/>
      <c r="Q186" s="189"/>
    </row>
    <row r="187" spans="1:17" ht="15.75" customHeight="1">
      <c r="A187" s="188"/>
      <c r="B187" s="95" t="s">
        <v>166</v>
      </c>
      <c r="C187" s="99"/>
      <c r="D187" s="99"/>
      <c r="E187" s="99"/>
      <c r="F187" s="99"/>
      <c r="G187" s="99"/>
      <c r="H187" s="99"/>
      <c r="I187" s="99"/>
      <c r="J187" s="99"/>
      <c r="K187" s="101"/>
      <c r="L187" s="99"/>
      <c r="M187" s="100"/>
      <c r="N187" s="99"/>
      <c r="O187" s="99"/>
      <c r="P187" s="101"/>
      <c r="Q187" s="189"/>
    </row>
    <row r="188" spans="1:17" ht="15.75" customHeight="1">
      <c r="A188" s="190"/>
      <c r="B188" s="96" t="s">
        <v>28</v>
      </c>
      <c r="K188" s="94"/>
      <c r="M188" s="215"/>
      <c r="Q188" s="189"/>
    </row>
    <row r="189" spans="1:17" ht="15.75" customHeight="1">
      <c r="A189" s="190"/>
      <c r="B189" s="96" t="s">
        <v>34</v>
      </c>
      <c r="K189" s="94"/>
      <c r="M189" s="215"/>
      <c r="Q189" s="189"/>
    </row>
    <row r="190" spans="1:17" ht="15.75" customHeight="1">
      <c r="A190" s="190"/>
      <c r="B190" s="96" t="s">
        <v>42</v>
      </c>
      <c r="K190" s="94"/>
      <c r="M190" s="215"/>
      <c r="Q190" s="189"/>
    </row>
    <row r="191" spans="1:17" ht="15.75" customHeight="1">
      <c r="A191" s="190"/>
      <c r="B191" s="96" t="s">
        <v>39</v>
      </c>
      <c r="K191" s="94"/>
      <c r="M191" s="215"/>
      <c r="Q191" s="189"/>
    </row>
    <row r="192" spans="1:17" ht="15.75" customHeight="1">
      <c r="A192" s="190"/>
      <c r="B192" s="96" t="s">
        <v>31</v>
      </c>
      <c r="K192" s="94"/>
      <c r="M192" s="215"/>
      <c r="Q192" s="189"/>
    </row>
    <row r="193" spans="1:17" ht="15.75" customHeight="1">
      <c r="A193" s="190"/>
      <c r="B193" s="96" t="s">
        <v>9</v>
      </c>
      <c r="K193" s="94"/>
      <c r="M193" s="215"/>
      <c r="Q193" s="189"/>
    </row>
    <row r="194" spans="1:17" ht="15.75" customHeight="1">
      <c r="A194" s="190"/>
      <c r="B194" s="96"/>
      <c r="K194" s="94"/>
      <c r="M194" s="215"/>
      <c r="Q194" s="189"/>
    </row>
    <row r="195" spans="1:17" ht="15.75" customHeight="1">
      <c r="A195" s="190"/>
      <c r="B195" s="96" t="s">
        <v>167</v>
      </c>
      <c r="K195" s="94"/>
      <c r="M195" s="215"/>
      <c r="Q195" s="189"/>
    </row>
    <row r="196" spans="1:17" ht="15.75" customHeight="1">
      <c r="A196" s="190"/>
      <c r="B196" s="96" t="s">
        <v>168</v>
      </c>
      <c r="K196" s="94"/>
      <c r="M196" s="215"/>
      <c r="Q196" s="189"/>
    </row>
    <row r="197" spans="1:17" ht="15.75" customHeight="1">
      <c r="A197" s="190"/>
      <c r="B197" s="96" t="s">
        <v>169</v>
      </c>
      <c r="K197" s="94"/>
      <c r="M197" s="215"/>
      <c r="Q197" s="189"/>
    </row>
    <row r="198" spans="1:17" ht="15.75" customHeight="1">
      <c r="A198" s="191"/>
      <c r="B198" s="192"/>
      <c r="C198" s="192"/>
      <c r="D198" s="192"/>
      <c r="E198" s="192"/>
      <c r="F198" s="192"/>
      <c r="G198" s="192"/>
      <c r="H198" s="192"/>
      <c r="I198" s="192"/>
      <c r="J198" s="192"/>
      <c r="K198" s="193"/>
      <c r="L198" s="192"/>
      <c r="M198" s="194"/>
      <c r="N198" s="192"/>
      <c r="O198" s="192"/>
      <c r="P198" s="192"/>
      <c r="Q198" s="195"/>
    </row>
    <row r="199" spans="1:17" ht="81" customHeight="1">
      <c r="A199" s="216" t="s">
        <v>170</v>
      </c>
      <c r="B199" s="217"/>
      <c r="C199" s="217"/>
      <c r="D199" s="217"/>
      <c r="E199" s="217"/>
      <c r="F199" s="217"/>
      <c r="G199" s="217"/>
      <c r="H199" s="217"/>
      <c r="I199" s="217"/>
      <c r="J199" s="217"/>
      <c r="K199" s="217"/>
      <c r="L199" s="217"/>
      <c r="M199" s="217"/>
      <c r="N199" s="217"/>
      <c r="O199" s="217"/>
      <c r="P199" s="217"/>
      <c r="Q199" s="195"/>
    </row>
    <row r="200" spans="1:17" ht="15.75" customHeight="1">
      <c r="K200" s="94"/>
      <c r="M200" s="215"/>
    </row>
    <row r="201" spans="1:17" ht="15.75" customHeight="1">
      <c r="K201" s="94"/>
      <c r="M201" s="215"/>
    </row>
    <row r="202" spans="1:17" ht="15.75" customHeight="1">
      <c r="K202" s="94"/>
      <c r="M202" s="215"/>
    </row>
    <row r="203" spans="1:17" ht="15.75" customHeight="1">
      <c r="K203" s="94"/>
      <c r="M203" s="215"/>
    </row>
    <row r="204" spans="1:17" ht="15.75" customHeight="1">
      <c r="K204" s="94"/>
      <c r="M204" s="215"/>
    </row>
    <row r="205" spans="1:17" ht="15.75" customHeight="1">
      <c r="K205" s="94"/>
      <c r="M205" s="215"/>
    </row>
    <row r="206" spans="1:17" ht="15.75" customHeight="1">
      <c r="K206" s="94"/>
      <c r="M206" s="215"/>
    </row>
    <row r="207" spans="1:17" ht="15.75" customHeight="1">
      <c r="K207" s="94"/>
      <c r="M207" s="215"/>
    </row>
    <row r="208" spans="1:17" ht="15.75" customHeight="1">
      <c r="K208" s="94"/>
      <c r="M208" s="215"/>
    </row>
    <row r="209" spans="11:13" ht="15.75" customHeight="1">
      <c r="K209" s="94"/>
      <c r="M209" s="215"/>
    </row>
    <row r="210" spans="11:13" ht="15.75" customHeight="1">
      <c r="K210" s="94"/>
      <c r="M210" s="215"/>
    </row>
    <row r="211" spans="11:13" ht="15.75" customHeight="1">
      <c r="K211" s="94"/>
      <c r="M211" s="215"/>
    </row>
    <row r="212" spans="11:13" ht="15.75" customHeight="1">
      <c r="K212" s="94"/>
      <c r="M212" s="215"/>
    </row>
    <row r="213" spans="11:13" ht="15.75" customHeight="1">
      <c r="K213" s="94"/>
      <c r="M213" s="215"/>
    </row>
    <row r="214" spans="11:13" ht="15.75" customHeight="1">
      <c r="K214" s="94"/>
      <c r="M214" s="215"/>
    </row>
    <row r="215" spans="11:13" ht="15.75" customHeight="1">
      <c r="K215" s="94"/>
      <c r="M215" s="215"/>
    </row>
    <row r="216" spans="11:13" ht="15.75" customHeight="1">
      <c r="K216" s="94"/>
      <c r="M216" s="215"/>
    </row>
    <row r="217" spans="11:13" ht="15.75" customHeight="1">
      <c r="K217" s="94"/>
      <c r="M217" s="215"/>
    </row>
    <row r="218" spans="11:13" ht="15.75" customHeight="1">
      <c r="K218" s="94"/>
      <c r="M218" s="215"/>
    </row>
    <row r="219" spans="11:13" ht="15.75" customHeight="1">
      <c r="K219" s="94"/>
      <c r="M219" s="215"/>
    </row>
    <row r="220" spans="11:13" ht="15.75" customHeight="1">
      <c r="K220" s="94"/>
      <c r="M220" s="215"/>
    </row>
    <row r="221" spans="11:13" ht="15.75" customHeight="1">
      <c r="K221" s="94"/>
      <c r="M221" s="215"/>
    </row>
    <row r="222" spans="11:13" ht="15.75" customHeight="1">
      <c r="K222" s="94"/>
      <c r="M222" s="215"/>
    </row>
    <row r="223" spans="11:13" ht="15.75" customHeight="1">
      <c r="K223" s="94"/>
      <c r="M223" s="215"/>
    </row>
    <row r="224" spans="11:13" ht="15.75" customHeight="1">
      <c r="K224" s="94"/>
      <c r="M224" s="215"/>
    </row>
    <row r="225" spans="11:13" ht="15.75" customHeight="1">
      <c r="K225" s="94"/>
      <c r="M225" s="215"/>
    </row>
    <row r="226" spans="11:13" ht="15.75" customHeight="1">
      <c r="K226" s="94"/>
      <c r="M226" s="215"/>
    </row>
    <row r="227" spans="11:13" ht="15.75" customHeight="1">
      <c r="K227" s="94"/>
      <c r="M227" s="215"/>
    </row>
    <row r="228" spans="11:13" ht="15.75" customHeight="1">
      <c r="K228" s="94"/>
      <c r="M228" s="215"/>
    </row>
    <row r="229" spans="11:13" ht="15.75" customHeight="1">
      <c r="K229" s="94"/>
      <c r="M229" s="215"/>
    </row>
    <row r="230" spans="11:13" ht="15.75" customHeight="1">
      <c r="K230" s="94"/>
      <c r="M230" s="215"/>
    </row>
    <row r="231" spans="11:13" ht="15.75" customHeight="1">
      <c r="K231" s="94"/>
      <c r="M231" s="215"/>
    </row>
    <row r="232" spans="11:13" ht="15.75" customHeight="1">
      <c r="K232" s="94"/>
      <c r="M232" s="215"/>
    </row>
    <row r="233" spans="11:13" ht="15.75" customHeight="1">
      <c r="K233" s="94"/>
      <c r="M233" s="215"/>
    </row>
    <row r="234" spans="11:13" ht="15.75" customHeight="1">
      <c r="K234" s="94"/>
      <c r="M234" s="215"/>
    </row>
    <row r="235" spans="11:13" ht="15.75" customHeight="1">
      <c r="K235" s="94"/>
      <c r="M235" s="215"/>
    </row>
    <row r="236" spans="11:13" ht="15.75" customHeight="1">
      <c r="K236" s="94"/>
      <c r="M236" s="215"/>
    </row>
    <row r="237" spans="11:13" ht="15.75" customHeight="1">
      <c r="K237" s="94"/>
      <c r="M237" s="215"/>
    </row>
    <row r="238" spans="11:13" ht="15.75" customHeight="1">
      <c r="K238" s="94"/>
      <c r="M238" s="215"/>
    </row>
    <row r="239" spans="11:13" ht="15.75" customHeight="1">
      <c r="K239" s="94"/>
      <c r="M239" s="215"/>
    </row>
    <row r="240" spans="11:13" ht="15.75" customHeight="1">
      <c r="K240" s="94"/>
      <c r="M240" s="215"/>
    </row>
    <row r="241" spans="11:13" ht="15.75" customHeight="1">
      <c r="K241" s="94"/>
      <c r="M241" s="215"/>
    </row>
    <row r="242" spans="11:13" ht="15.75" customHeight="1">
      <c r="K242" s="94"/>
      <c r="M242" s="215"/>
    </row>
    <row r="243" spans="11:13" ht="15.75" customHeight="1">
      <c r="K243" s="94"/>
      <c r="M243" s="215"/>
    </row>
    <row r="244" spans="11:13" ht="15.75" customHeight="1">
      <c r="K244" s="94"/>
      <c r="M244" s="215"/>
    </row>
    <row r="245" spans="11:13" ht="15.75" customHeight="1">
      <c r="K245" s="94"/>
      <c r="M245" s="215"/>
    </row>
    <row r="246" spans="11:13" ht="15.75" customHeight="1">
      <c r="K246" s="94"/>
      <c r="M246" s="215"/>
    </row>
    <row r="247" spans="11:13" ht="15.75" customHeight="1">
      <c r="K247" s="94"/>
      <c r="M247" s="215"/>
    </row>
    <row r="248" spans="11:13" ht="15.75" customHeight="1">
      <c r="K248" s="94"/>
      <c r="M248" s="215"/>
    </row>
    <row r="249" spans="11:13" ht="15.75" customHeight="1">
      <c r="K249" s="94"/>
      <c r="M249" s="215"/>
    </row>
    <row r="250" spans="11:13" ht="15.75" customHeight="1">
      <c r="K250" s="94"/>
      <c r="M250" s="215"/>
    </row>
    <row r="251" spans="11:13" ht="15.75" customHeight="1">
      <c r="K251" s="94"/>
      <c r="M251" s="215"/>
    </row>
    <row r="252" spans="11:13" ht="15.75" customHeight="1">
      <c r="K252" s="94"/>
      <c r="M252" s="215"/>
    </row>
    <row r="253" spans="11:13" ht="15.75" customHeight="1">
      <c r="K253" s="94"/>
      <c r="M253" s="215"/>
    </row>
    <row r="254" spans="11:13" ht="15.75" customHeight="1">
      <c r="K254" s="94"/>
      <c r="M254" s="215"/>
    </row>
    <row r="255" spans="11:13" ht="15.75" customHeight="1">
      <c r="K255" s="94"/>
      <c r="M255" s="215"/>
    </row>
    <row r="256" spans="11:13" ht="15.75" customHeight="1">
      <c r="K256" s="94"/>
      <c r="M256" s="215"/>
    </row>
    <row r="257" spans="11:13" ht="15.75" customHeight="1">
      <c r="K257" s="94"/>
      <c r="M257" s="215"/>
    </row>
    <row r="258" spans="11:13" ht="15.75" customHeight="1">
      <c r="K258" s="94"/>
      <c r="M258" s="215"/>
    </row>
    <row r="259" spans="11:13" ht="15.75" customHeight="1">
      <c r="K259" s="94"/>
      <c r="M259" s="215"/>
    </row>
    <row r="260" spans="11:13" ht="15.75" customHeight="1">
      <c r="K260" s="94"/>
      <c r="M260" s="215"/>
    </row>
    <row r="261" spans="11:13" ht="15.75" customHeight="1">
      <c r="K261" s="94"/>
      <c r="M261" s="215"/>
    </row>
    <row r="262" spans="11:13" ht="15.75" customHeight="1">
      <c r="K262" s="94"/>
      <c r="M262" s="215"/>
    </row>
    <row r="263" spans="11:13" ht="15.75" customHeight="1">
      <c r="K263" s="94"/>
      <c r="M263" s="215"/>
    </row>
    <row r="264" spans="11:13" ht="15.75" customHeight="1">
      <c r="K264" s="94"/>
      <c r="M264" s="215"/>
    </row>
    <row r="265" spans="11:13" ht="15.75" customHeight="1">
      <c r="K265" s="94"/>
      <c r="M265" s="215"/>
    </row>
    <row r="266" spans="11:13" ht="15.75" customHeight="1">
      <c r="K266" s="94"/>
      <c r="M266" s="215"/>
    </row>
    <row r="267" spans="11:13" ht="15.75" customHeight="1">
      <c r="K267" s="94"/>
      <c r="M267" s="215"/>
    </row>
    <row r="268" spans="11:13" ht="15.75" customHeight="1">
      <c r="K268" s="94"/>
      <c r="M268" s="215"/>
    </row>
    <row r="269" spans="11:13" ht="15.75" customHeight="1">
      <c r="K269" s="94"/>
      <c r="M269" s="215"/>
    </row>
    <row r="270" spans="11:13" ht="15.75" customHeight="1">
      <c r="K270" s="94"/>
      <c r="M270" s="215"/>
    </row>
    <row r="271" spans="11:13" ht="15.75" customHeight="1">
      <c r="K271" s="94"/>
      <c r="M271" s="215"/>
    </row>
    <row r="272" spans="11:13" ht="15.75" customHeight="1">
      <c r="K272" s="94"/>
      <c r="M272" s="215"/>
    </row>
    <row r="273" spans="11:13" ht="15.75" customHeight="1">
      <c r="K273" s="94"/>
      <c r="M273" s="215"/>
    </row>
    <row r="274" spans="11:13" ht="15.75" customHeight="1">
      <c r="K274" s="94"/>
      <c r="M274" s="215"/>
    </row>
    <row r="275" spans="11:13" ht="15.75" customHeight="1">
      <c r="K275" s="94"/>
      <c r="M275" s="215"/>
    </row>
    <row r="276" spans="11:13" ht="15.75" customHeight="1">
      <c r="K276" s="94"/>
      <c r="M276" s="215"/>
    </row>
    <row r="277" spans="11:13" ht="15.75" customHeight="1">
      <c r="K277" s="94"/>
      <c r="M277" s="215"/>
    </row>
    <row r="278" spans="11:13" ht="15.75" customHeight="1">
      <c r="K278" s="94"/>
      <c r="M278" s="215"/>
    </row>
    <row r="279" spans="11:13" ht="15.75" customHeight="1">
      <c r="K279" s="94"/>
      <c r="M279" s="215"/>
    </row>
    <row r="280" spans="11:13" ht="15.75" customHeight="1">
      <c r="K280" s="94"/>
      <c r="M280" s="215"/>
    </row>
    <row r="281" spans="11:13" ht="15.75" customHeight="1">
      <c r="K281" s="94"/>
      <c r="M281" s="215"/>
    </row>
    <row r="282" spans="11:13" ht="15.75" customHeight="1">
      <c r="K282" s="94"/>
      <c r="M282" s="215"/>
    </row>
    <row r="283" spans="11:13" ht="15.75" customHeight="1">
      <c r="K283" s="94"/>
      <c r="M283" s="215"/>
    </row>
    <row r="284" spans="11:13" ht="15.75" customHeight="1">
      <c r="K284" s="94"/>
      <c r="M284" s="215"/>
    </row>
    <row r="285" spans="11:13" ht="15.75" customHeight="1">
      <c r="K285" s="94"/>
      <c r="M285" s="215"/>
    </row>
    <row r="286" spans="11:13" ht="15.75" customHeight="1">
      <c r="K286" s="94"/>
      <c r="M286" s="215"/>
    </row>
    <row r="287" spans="11:13" ht="15.75" customHeight="1">
      <c r="K287" s="94"/>
      <c r="M287" s="215"/>
    </row>
    <row r="288" spans="11:13" ht="15.75" customHeight="1">
      <c r="K288" s="94"/>
      <c r="M288" s="215"/>
    </row>
    <row r="289" spans="11:13" ht="15.75" customHeight="1">
      <c r="K289" s="94"/>
      <c r="M289" s="215"/>
    </row>
    <row r="290" spans="11:13" ht="15.75" customHeight="1">
      <c r="K290" s="94"/>
      <c r="M290" s="215"/>
    </row>
    <row r="291" spans="11:13" ht="15.75" customHeight="1">
      <c r="K291" s="94"/>
      <c r="M291" s="215"/>
    </row>
    <row r="292" spans="11:13" ht="15.75" customHeight="1">
      <c r="K292" s="94"/>
      <c r="M292" s="215"/>
    </row>
    <row r="293" spans="11:13" ht="15.75" customHeight="1">
      <c r="K293" s="94"/>
      <c r="M293" s="215"/>
    </row>
    <row r="294" spans="11:13" ht="15.75" customHeight="1">
      <c r="K294" s="94"/>
      <c r="M294" s="215"/>
    </row>
    <row r="295" spans="11:13" ht="15.75" customHeight="1">
      <c r="K295" s="94"/>
      <c r="M295" s="215"/>
    </row>
    <row r="296" spans="11:13" ht="15.75" customHeight="1">
      <c r="K296" s="94"/>
      <c r="M296" s="215"/>
    </row>
    <row r="297" spans="11:13" ht="15.75" customHeight="1">
      <c r="K297" s="94"/>
      <c r="M297" s="215"/>
    </row>
    <row r="298" spans="11:13" ht="15.75" customHeight="1">
      <c r="K298" s="94"/>
      <c r="M298" s="215"/>
    </row>
    <row r="299" spans="11:13" ht="15.75" customHeight="1">
      <c r="K299" s="94"/>
      <c r="M299" s="215"/>
    </row>
    <row r="300" spans="11:13" ht="15.75" customHeight="1">
      <c r="K300" s="94"/>
      <c r="M300" s="215"/>
    </row>
    <row r="301" spans="11:13" ht="15.75" customHeight="1">
      <c r="K301" s="94"/>
      <c r="M301" s="215"/>
    </row>
    <row r="302" spans="11:13" ht="15.75" customHeight="1">
      <c r="K302" s="94"/>
      <c r="M302" s="215"/>
    </row>
    <row r="303" spans="11:13" ht="15.75" customHeight="1">
      <c r="K303" s="94"/>
      <c r="M303" s="215"/>
    </row>
    <row r="304" spans="11:13" ht="15.75" customHeight="1">
      <c r="K304" s="94"/>
      <c r="M304" s="215"/>
    </row>
    <row r="305" spans="11:13" ht="15.75" customHeight="1">
      <c r="K305" s="94"/>
      <c r="M305" s="215"/>
    </row>
    <row r="306" spans="11:13" ht="15.75" customHeight="1">
      <c r="K306" s="94"/>
      <c r="M306" s="215"/>
    </row>
    <row r="307" spans="11:13" ht="15.75" customHeight="1">
      <c r="K307" s="94"/>
      <c r="M307" s="215"/>
    </row>
    <row r="308" spans="11:13" ht="15.75" customHeight="1">
      <c r="K308" s="94"/>
      <c r="M308" s="215"/>
    </row>
    <row r="309" spans="11:13" ht="15.75" customHeight="1">
      <c r="K309" s="94"/>
      <c r="M309" s="215"/>
    </row>
    <row r="310" spans="11:13" ht="15.75" customHeight="1">
      <c r="K310" s="94"/>
      <c r="M310" s="215"/>
    </row>
    <row r="311" spans="11:13" ht="15.75" customHeight="1">
      <c r="K311" s="94"/>
      <c r="M311" s="215"/>
    </row>
    <row r="312" spans="11:13" ht="15.75" customHeight="1">
      <c r="K312" s="94"/>
      <c r="M312" s="215"/>
    </row>
    <row r="313" spans="11:13" ht="15.75" customHeight="1">
      <c r="K313" s="94"/>
      <c r="M313" s="215"/>
    </row>
    <row r="314" spans="11:13" ht="15.75" customHeight="1">
      <c r="K314" s="94"/>
      <c r="M314" s="215"/>
    </row>
    <row r="315" spans="11:13" ht="15.75" customHeight="1">
      <c r="K315" s="94"/>
      <c r="M315" s="215"/>
    </row>
    <row r="316" spans="11:13" ht="15.75" customHeight="1">
      <c r="K316" s="94"/>
      <c r="M316" s="215"/>
    </row>
    <row r="317" spans="11:13" ht="15.75" customHeight="1">
      <c r="K317" s="94"/>
      <c r="M317" s="215"/>
    </row>
    <row r="318" spans="11:13" ht="15.75" customHeight="1">
      <c r="K318" s="94"/>
      <c r="M318" s="215"/>
    </row>
    <row r="319" spans="11:13" ht="15.75" customHeight="1">
      <c r="K319" s="94"/>
      <c r="M319" s="215"/>
    </row>
    <row r="320" spans="11:13" ht="15.75" customHeight="1">
      <c r="K320" s="94"/>
      <c r="M320" s="215"/>
    </row>
    <row r="321" spans="11:13" ht="15.75" customHeight="1">
      <c r="K321" s="94"/>
      <c r="M321" s="215"/>
    </row>
    <row r="322" spans="11:13" ht="15.75" customHeight="1">
      <c r="K322" s="94"/>
      <c r="M322" s="215"/>
    </row>
    <row r="323" spans="11:13" ht="15.75" customHeight="1">
      <c r="K323" s="94"/>
      <c r="M323" s="215"/>
    </row>
    <row r="324" spans="11:13" ht="15.75" customHeight="1">
      <c r="K324" s="94"/>
      <c r="M324" s="215"/>
    </row>
    <row r="325" spans="11:13" ht="15.75" customHeight="1">
      <c r="K325" s="94"/>
      <c r="M325" s="215"/>
    </row>
    <row r="326" spans="11:13" ht="15.75" customHeight="1">
      <c r="K326" s="94"/>
      <c r="M326" s="215"/>
    </row>
    <row r="327" spans="11:13" ht="15.75" customHeight="1">
      <c r="K327" s="94"/>
      <c r="M327" s="215"/>
    </row>
    <row r="328" spans="11:13" ht="15.75" customHeight="1">
      <c r="K328" s="94"/>
      <c r="M328" s="215"/>
    </row>
    <row r="329" spans="11:13" ht="15.75" customHeight="1">
      <c r="K329" s="94"/>
      <c r="M329" s="215"/>
    </row>
    <row r="330" spans="11:13" ht="15.75" customHeight="1">
      <c r="K330" s="94"/>
      <c r="M330" s="215"/>
    </row>
    <row r="331" spans="11:13" ht="15.75" customHeight="1">
      <c r="K331" s="94"/>
      <c r="M331" s="215"/>
    </row>
    <row r="332" spans="11:13" ht="15.75" customHeight="1">
      <c r="K332" s="94"/>
      <c r="M332" s="215"/>
    </row>
    <row r="333" spans="11:13" ht="15.75" customHeight="1">
      <c r="K333" s="94"/>
      <c r="M333" s="215"/>
    </row>
    <row r="334" spans="11:13" ht="15.75" customHeight="1">
      <c r="K334" s="94"/>
      <c r="M334" s="215"/>
    </row>
    <row r="335" spans="11:13" ht="15.75" customHeight="1">
      <c r="K335" s="94"/>
      <c r="M335" s="215"/>
    </row>
    <row r="336" spans="11:13" ht="15.75" customHeight="1">
      <c r="K336" s="94"/>
      <c r="M336" s="215"/>
    </row>
    <row r="337" spans="11:13" ht="15.75" customHeight="1">
      <c r="K337" s="94"/>
      <c r="M337" s="215"/>
    </row>
    <row r="338" spans="11:13" ht="15.75" customHeight="1">
      <c r="K338" s="94"/>
      <c r="M338" s="215"/>
    </row>
    <row r="339" spans="11:13" ht="15.75" customHeight="1">
      <c r="K339" s="94"/>
      <c r="M339" s="215"/>
    </row>
    <row r="340" spans="11:13" ht="15.75" customHeight="1">
      <c r="K340" s="94"/>
      <c r="M340" s="215"/>
    </row>
    <row r="341" spans="11:13" ht="15.75" customHeight="1">
      <c r="K341" s="94"/>
      <c r="M341" s="215"/>
    </row>
    <row r="342" spans="11:13" ht="15.75" customHeight="1">
      <c r="K342" s="94"/>
      <c r="M342" s="215"/>
    </row>
    <row r="343" spans="11:13" ht="15.75" customHeight="1">
      <c r="K343" s="94"/>
      <c r="M343" s="215"/>
    </row>
    <row r="344" spans="11:13" ht="15.75" customHeight="1">
      <c r="K344" s="94"/>
      <c r="M344" s="215"/>
    </row>
    <row r="345" spans="11:13" ht="15.75" customHeight="1">
      <c r="K345" s="94"/>
      <c r="M345" s="215"/>
    </row>
    <row r="346" spans="11:13" ht="15.75" customHeight="1">
      <c r="K346" s="94"/>
      <c r="M346" s="215"/>
    </row>
    <row r="347" spans="11:13" ht="15.75" customHeight="1">
      <c r="K347" s="94"/>
      <c r="M347" s="215"/>
    </row>
    <row r="348" spans="11:13" ht="15.75" customHeight="1">
      <c r="K348" s="94"/>
      <c r="M348" s="215"/>
    </row>
    <row r="349" spans="11:13" ht="15.75" customHeight="1">
      <c r="K349" s="94"/>
      <c r="M349" s="215"/>
    </row>
    <row r="350" spans="11:13" ht="15.75" customHeight="1">
      <c r="K350" s="94"/>
      <c r="M350" s="215"/>
    </row>
    <row r="351" spans="11:13" ht="15.75" customHeight="1">
      <c r="K351" s="94"/>
      <c r="M351" s="215"/>
    </row>
    <row r="352" spans="11:13" ht="15.75" customHeight="1">
      <c r="K352" s="94"/>
      <c r="M352" s="215"/>
    </row>
    <row r="353" spans="11:13" ht="15.75" customHeight="1">
      <c r="K353" s="94"/>
      <c r="M353" s="215"/>
    </row>
    <row r="354" spans="11:13" ht="15.75" customHeight="1">
      <c r="K354" s="94"/>
      <c r="M354" s="215"/>
    </row>
    <row r="355" spans="11:13" ht="15.75" customHeight="1">
      <c r="K355" s="94"/>
      <c r="M355" s="215"/>
    </row>
    <row r="356" spans="11:13" ht="15.75" customHeight="1">
      <c r="K356" s="94"/>
      <c r="M356" s="215"/>
    </row>
    <row r="357" spans="11:13" ht="15.75" customHeight="1">
      <c r="K357" s="94"/>
      <c r="M357" s="215"/>
    </row>
    <row r="358" spans="11:13" ht="15.75" customHeight="1">
      <c r="K358" s="94"/>
      <c r="M358" s="215"/>
    </row>
    <row r="359" spans="11:13" ht="15.75" customHeight="1">
      <c r="K359" s="94"/>
      <c r="M359" s="215"/>
    </row>
    <row r="360" spans="11:13" ht="15.75" customHeight="1">
      <c r="K360" s="94"/>
      <c r="M360" s="215"/>
    </row>
    <row r="361" spans="11:13" ht="15.75" customHeight="1">
      <c r="K361" s="94"/>
      <c r="M361" s="215"/>
    </row>
    <row r="362" spans="11:13" ht="15.75" customHeight="1">
      <c r="K362" s="94"/>
      <c r="M362" s="215"/>
    </row>
    <row r="363" spans="11:13" ht="15.75" customHeight="1">
      <c r="K363" s="94"/>
      <c r="M363" s="215"/>
    </row>
    <row r="364" spans="11:13" ht="15.75" customHeight="1">
      <c r="K364" s="94"/>
      <c r="M364" s="215"/>
    </row>
    <row r="365" spans="11:13" ht="15.75" customHeight="1">
      <c r="K365" s="94"/>
      <c r="M365" s="215"/>
    </row>
    <row r="366" spans="11:13" ht="15.75" customHeight="1">
      <c r="K366" s="94"/>
      <c r="M366" s="215"/>
    </row>
    <row r="367" spans="11:13" ht="15.75" customHeight="1">
      <c r="K367" s="94"/>
      <c r="M367" s="215"/>
    </row>
    <row r="368" spans="11:13" ht="15.75" customHeight="1">
      <c r="K368" s="94"/>
      <c r="M368" s="215"/>
    </row>
    <row r="369" spans="11:13" ht="15.75" customHeight="1">
      <c r="K369" s="94"/>
      <c r="M369" s="215"/>
    </row>
    <row r="370" spans="11:13" ht="15.75" customHeight="1">
      <c r="K370" s="94"/>
      <c r="M370" s="215"/>
    </row>
    <row r="371" spans="11:13" ht="15.75" customHeight="1">
      <c r="K371" s="94"/>
      <c r="M371" s="215"/>
    </row>
    <row r="372" spans="11:13" ht="15.75" customHeight="1">
      <c r="K372" s="94"/>
      <c r="M372" s="215"/>
    </row>
    <row r="373" spans="11:13" ht="15.75" customHeight="1">
      <c r="K373" s="94"/>
      <c r="M373" s="215"/>
    </row>
    <row r="374" spans="11:13" ht="15.75" customHeight="1">
      <c r="K374" s="94"/>
      <c r="M374" s="215"/>
    </row>
    <row r="375" spans="11:13" ht="15.75" customHeight="1">
      <c r="K375" s="94"/>
      <c r="M375" s="215"/>
    </row>
    <row r="376" spans="11:13" ht="15.75" customHeight="1">
      <c r="K376" s="94"/>
      <c r="M376" s="215"/>
    </row>
    <row r="377" spans="11:13" ht="15.75" customHeight="1">
      <c r="K377" s="94"/>
      <c r="M377" s="215"/>
    </row>
    <row r="378" spans="11:13" ht="15.75" customHeight="1">
      <c r="K378" s="94"/>
      <c r="M378" s="215"/>
    </row>
    <row r="379" spans="11:13" ht="15.75" customHeight="1">
      <c r="K379" s="94"/>
      <c r="M379" s="215"/>
    </row>
    <row r="380" spans="11:13" ht="15.75" customHeight="1">
      <c r="K380" s="94"/>
      <c r="M380" s="215"/>
    </row>
    <row r="381" spans="11:13" ht="15.75" customHeight="1">
      <c r="K381" s="94"/>
      <c r="M381" s="215"/>
    </row>
    <row r="382" spans="11:13" ht="15.75" customHeight="1">
      <c r="K382" s="94"/>
      <c r="M382" s="215"/>
    </row>
    <row r="383" spans="11:13" ht="15.75" customHeight="1">
      <c r="K383" s="94"/>
      <c r="M383" s="215"/>
    </row>
    <row r="384" spans="11:13" ht="15.75" customHeight="1">
      <c r="K384" s="94"/>
      <c r="M384" s="215"/>
    </row>
    <row r="385" spans="11:13" ht="15.75" customHeight="1">
      <c r="K385" s="94"/>
      <c r="M385" s="215"/>
    </row>
    <row r="386" spans="11:13" ht="15.75" customHeight="1">
      <c r="K386" s="94"/>
      <c r="M386" s="215"/>
    </row>
    <row r="387" spans="11:13" ht="15.75" customHeight="1">
      <c r="K387" s="94"/>
      <c r="M387" s="215"/>
    </row>
    <row r="388" spans="11:13" ht="15.75" customHeight="1">
      <c r="K388" s="94"/>
      <c r="M388" s="215"/>
    </row>
    <row r="389" spans="11:13" ht="15.75" customHeight="1">
      <c r="K389" s="94"/>
      <c r="M389" s="215"/>
    </row>
    <row r="390" spans="11:13" ht="15.75" customHeight="1">
      <c r="K390" s="94"/>
      <c r="M390" s="215"/>
    </row>
    <row r="391" spans="11:13" ht="15.75" customHeight="1">
      <c r="K391" s="94"/>
      <c r="M391" s="215"/>
    </row>
    <row r="392" spans="11:13" ht="15.75" customHeight="1">
      <c r="K392" s="94"/>
      <c r="M392" s="215"/>
    </row>
    <row r="393" spans="11:13" ht="15.75" customHeight="1">
      <c r="K393" s="94"/>
      <c r="M393" s="215"/>
    </row>
    <row r="394" spans="11:13" ht="15.75" customHeight="1">
      <c r="K394" s="94"/>
      <c r="M394" s="215"/>
    </row>
    <row r="395" spans="11:13" ht="15.75" customHeight="1">
      <c r="K395" s="94"/>
      <c r="M395" s="215"/>
    </row>
    <row r="396" spans="11:13" ht="15.75" customHeight="1">
      <c r="K396" s="94"/>
      <c r="M396" s="215"/>
    </row>
    <row r="397" spans="11:13" ht="15.75" customHeight="1">
      <c r="K397" s="94"/>
      <c r="M397" s="215"/>
    </row>
    <row r="398" spans="11:13" ht="15.75" customHeight="1">
      <c r="K398" s="94"/>
      <c r="M398" s="215"/>
    </row>
    <row r="399" spans="11:13" ht="15.75" customHeight="1">
      <c r="K399" s="94"/>
      <c r="M399" s="215"/>
    </row>
    <row r="400" spans="11:13" ht="15.75" customHeight="1">
      <c r="K400" s="94"/>
      <c r="M400" s="215"/>
    </row>
    <row r="401" spans="11:13" ht="15.75" customHeight="1">
      <c r="K401" s="94"/>
      <c r="M401" s="215"/>
    </row>
    <row r="402" spans="11:13" ht="15.75" customHeight="1">
      <c r="K402" s="94"/>
      <c r="M402" s="215"/>
    </row>
    <row r="403" spans="11:13" ht="15.75" customHeight="1">
      <c r="K403" s="94"/>
      <c r="M403" s="215"/>
    </row>
    <row r="404" spans="11:13" ht="15.75" customHeight="1">
      <c r="K404" s="94"/>
      <c r="M404" s="215"/>
    </row>
    <row r="405" spans="11:13" ht="15.75" customHeight="1">
      <c r="K405" s="94"/>
      <c r="M405" s="215"/>
    </row>
    <row r="406" spans="11:13" ht="15.75" customHeight="1">
      <c r="K406" s="94"/>
      <c r="M406" s="215"/>
    </row>
    <row r="407" spans="11:13" ht="15.75" customHeight="1">
      <c r="K407" s="94"/>
      <c r="M407" s="215"/>
    </row>
    <row r="408" spans="11:13" ht="15.75" customHeight="1">
      <c r="K408" s="94"/>
      <c r="M408" s="215"/>
    </row>
    <row r="409" spans="11:13" ht="15.75" customHeight="1">
      <c r="K409" s="94"/>
      <c r="M409" s="215"/>
    </row>
    <row r="410" spans="11:13" ht="15.75" customHeight="1">
      <c r="K410" s="94"/>
      <c r="M410" s="215"/>
    </row>
    <row r="411" spans="11:13" ht="15.75" customHeight="1">
      <c r="K411" s="94"/>
      <c r="M411" s="215"/>
    </row>
    <row r="412" spans="11:13" ht="15.75" customHeight="1">
      <c r="K412" s="94"/>
      <c r="M412" s="215"/>
    </row>
    <row r="413" spans="11:13" ht="15.75" customHeight="1">
      <c r="K413" s="94"/>
      <c r="M413" s="215"/>
    </row>
    <row r="414" spans="11:13" ht="15.75" customHeight="1">
      <c r="K414" s="94"/>
      <c r="M414" s="215"/>
    </row>
    <row r="415" spans="11:13" ht="15.75" customHeight="1">
      <c r="K415" s="94"/>
      <c r="M415" s="215"/>
    </row>
    <row r="416" spans="11:13" ht="15.75" customHeight="1">
      <c r="K416" s="94"/>
      <c r="M416" s="215"/>
    </row>
    <row r="417" spans="11:13" ht="15.75" customHeight="1">
      <c r="K417" s="94"/>
      <c r="M417" s="215"/>
    </row>
    <row r="418" spans="11:13" ht="15.75" customHeight="1">
      <c r="K418" s="94"/>
      <c r="M418" s="215"/>
    </row>
    <row r="419" spans="11:13" ht="15.75" customHeight="1">
      <c r="K419" s="94"/>
      <c r="M419" s="215"/>
    </row>
    <row r="420" spans="11:13" ht="15.75" customHeight="1">
      <c r="K420" s="94"/>
      <c r="M420" s="215"/>
    </row>
    <row r="421" spans="11:13" ht="15.75" customHeight="1">
      <c r="K421" s="94"/>
      <c r="M421" s="215"/>
    </row>
    <row r="422" spans="11:13" ht="15.75" customHeight="1">
      <c r="K422" s="94"/>
      <c r="M422" s="215"/>
    </row>
    <row r="423" spans="11:13" ht="15.75" customHeight="1">
      <c r="K423" s="94"/>
      <c r="M423" s="215"/>
    </row>
    <row r="424" spans="11:13" ht="15.75" customHeight="1">
      <c r="K424" s="94"/>
      <c r="M424" s="215"/>
    </row>
    <row r="425" spans="11:13" ht="15.75" customHeight="1">
      <c r="K425" s="94"/>
      <c r="M425" s="215"/>
    </row>
    <row r="426" spans="11:13" ht="15.75" customHeight="1">
      <c r="K426" s="94"/>
      <c r="M426" s="215"/>
    </row>
    <row r="427" spans="11:13" ht="15.75" customHeight="1">
      <c r="K427" s="94"/>
      <c r="M427" s="215"/>
    </row>
    <row r="428" spans="11:13" ht="15.75" customHeight="1">
      <c r="K428" s="94"/>
      <c r="M428" s="215"/>
    </row>
    <row r="429" spans="11:13" ht="15.75" customHeight="1">
      <c r="K429" s="94"/>
      <c r="M429" s="215"/>
    </row>
    <row r="430" spans="11:13" ht="15.75" customHeight="1">
      <c r="K430" s="94"/>
      <c r="M430" s="215"/>
    </row>
    <row r="431" spans="11:13" ht="15.75" customHeight="1">
      <c r="K431" s="94"/>
      <c r="M431" s="215"/>
    </row>
    <row r="432" spans="11:13" ht="15.75" customHeight="1">
      <c r="K432" s="94"/>
      <c r="M432" s="215"/>
    </row>
    <row r="433" spans="11:13" ht="15.75" customHeight="1">
      <c r="K433" s="94"/>
      <c r="M433" s="215"/>
    </row>
    <row r="434" spans="11:13" ht="15.75" customHeight="1">
      <c r="K434" s="94"/>
      <c r="M434" s="215"/>
    </row>
    <row r="435" spans="11:13" ht="15.75" customHeight="1">
      <c r="K435" s="94"/>
      <c r="M435" s="215"/>
    </row>
    <row r="436" spans="11:13" ht="15.75" customHeight="1">
      <c r="K436" s="94"/>
      <c r="M436" s="215"/>
    </row>
    <row r="437" spans="11:13" ht="15.75" customHeight="1">
      <c r="K437" s="94"/>
      <c r="M437" s="215"/>
    </row>
    <row r="438" spans="11:13" ht="15.75" customHeight="1">
      <c r="K438" s="94"/>
      <c r="M438" s="215"/>
    </row>
    <row r="439" spans="11:13" ht="15.75" customHeight="1">
      <c r="K439" s="94"/>
      <c r="M439" s="215"/>
    </row>
    <row r="440" spans="11:13" ht="15.75" customHeight="1">
      <c r="K440" s="94"/>
      <c r="M440" s="215"/>
    </row>
    <row r="441" spans="11:13" ht="15.75" customHeight="1">
      <c r="K441" s="94"/>
      <c r="M441" s="215"/>
    </row>
    <row r="442" spans="11:13" ht="15.75" customHeight="1">
      <c r="K442" s="94"/>
      <c r="M442" s="215"/>
    </row>
    <row r="443" spans="11:13" ht="15.75" customHeight="1">
      <c r="K443" s="94"/>
      <c r="M443" s="215"/>
    </row>
    <row r="444" spans="11:13" ht="15.75" customHeight="1">
      <c r="K444" s="94"/>
      <c r="M444" s="215"/>
    </row>
    <row r="445" spans="11:13" ht="15.75" customHeight="1">
      <c r="K445" s="94"/>
      <c r="M445" s="215"/>
    </row>
    <row r="446" spans="11:13" ht="15.75" customHeight="1">
      <c r="K446" s="94"/>
      <c r="M446" s="215"/>
    </row>
    <row r="447" spans="11:13" ht="15.75" customHeight="1">
      <c r="K447" s="94"/>
      <c r="M447" s="215"/>
    </row>
    <row r="448" spans="11:13" ht="15.75" customHeight="1">
      <c r="K448" s="94"/>
      <c r="M448" s="215"/>
    </row>
    <row r="449" spans="11:13" ht="15.75" customHeight="1">
      <c r="K449" s="94"/>
      <c r="M449" s="215"/>
    </row>
    <row r="450" spans="11:13" ht="15.75" customHeight="1">
      <c r="K450" s="94"/>
      <c r="M450" s="215"/>
    </row>
    <row r="451" spans="11:13" ht="15.75" customHeight="1">
      <c r="K451" s="94"/>
      <c r="M451" s="215"/>
    </row>
    <row r="452" spans="11:13" ht="15.75" customHeight="1">
      <c r="K452" s="94"/>
      <c r="M452" s="215"/>
    </row>
    <row r="453" spans="11:13" ht="15.75" customHeight="1">
      <c r="K453" s="94"/>
      <c r="M453" s="215"/>
    </row>
    <row r="454" spans="11:13" ht="15.75" customHeight="1">
      <c r="K454" s="94"/>
      <c r="M454" s="215"/>
    </row>
    <row r="455" spans="11:13" ht="15.75" customHeight="1">
      <c r="K455" s="94"/>
      <c r="M455" s="215"/>
    </row>
    <row r="456" spans="11:13" ht="15.75" customHeight="1">
      <c r="K456" s="94"/>
      <c r="M456" s="215"/>
    </row>
    <row r="457" spans="11:13" ht="15.75" customHeight="1">
      <c r="K457" s="94"/>
      <c r="M457" s="215"/>
    </row>
    <row r="458" spans="11:13" ht="15.75" customHeight="1">
      <c r="K458" s="94"/>
      <c r="M458" s="215"/>
    </row>
    <row r="459" spans="11:13" ht="15.75" customHeight="1">
      <c r="K459" s="94"/>
      <c r="M459" s="215"/>
    </row>
    <row r="460" spans="11:13" ht="15.75" customHeight="1">
      <c r="K460" s="94"/>
      <c r="M460" s="215"/>
    </row>
    <row r="461" spans="11:13" ht="15.75" customHeight="1">
      <c r="K461" s="94"/>
      <c r="M461" s="215"/>
    </row>
    <row r="462" spans="11:13" ht="15.75" customHeight="1">
      <c r="K462" s="94"/>
      <c r="M462" s="215"/>
    </row>
    <row r="463" spans="11:13" ht="15.75" customHeight="1">
      <c r="K463" s="94"/>
      <c r="M463" s="215"/>
    </row>
    <row r="464" spans="11:13" ht="15.75" customHeight="1">
      <c r="K464" s="94"/>
      <c r="M464" s="215"/>
    </row>
    <row r="465" spans="11:13" ht="15.75" customHeight="1">
      <c r="K465" s="94"/>
      <c r="M465" s="215"/>
    </row>
    <row r="466" spans="11:13" ht="15.75" customHeight="1">
      <c r="K466" s="94"/>
      <c r="M466" s="215"/>
    </row>
    <row r="467" spans="11:13" ht="15.75" customHeight="1">
      <c r="K467" s="94"/>
      <c r="M467" s="215"/>
    </row>
    <row r="468" spans="11:13" ht="15.75" customHeight="1">
      <c r="K468" s="94"/>
      <c r="M468" s="215"/>
    </row>
    <row r="469" spans="11:13" ht="15.75" customHeight="1">
      <c r="K469" s="94"/>
      <c r="M469" s="215"/>
    </row>
    <row r="470" spans="11:13" ht="15.75" customHeight="1">
      <c r="K470" s="94"/>
      <c r="M470" s="215"/>
    </row>
    <row r="471" spans="11:13" ht="15.75" customHeight="1">
      <c r="K471" s="94"/>
      <c r="M471" s="215"/>
    </row>
    <row r="472" spans="11:13" ht="15.75" customHeight="1">
      <c r="K472" s="94"/>
      <c r="M472" s="215"/>
    </row>
    <row r="473" spans="11:13" ht="15.75" customHeight="1">
      <c r="K473" s="94"/>
      <c r="M473" s="215"/>
    </row>
    <row r="474" spans="11:13" ht="15.75" customHeight="1">
      <c r="K474" s="94"/>
      <c r="M474" s="215"/>
    </row>
    <row r="475" spans="11:13" ht="15.75" customHeight="1">
      <c r="K475" s="94"/>
      <c r="M475" s="215"/>
    </row>
    <row r="476" spans="11:13" ht="15.75" customHeight="1">
      <c r="K476" s="94"/>
      <c r="M476" s="215"/>
    </row>
    <row r="477" spans="11:13" ht="15.75" customHeight="1">
      <c r="K477" s="94"/>
      <c r="M477" s="215"/>
    </row>
    <row r="478" spans="11:13" ht="15.75" customHeight="1">
      <c r="K478" s="94"/>
      <c r="M478" s="215"/>
    </row>
    <row r="479" spans="11:13" ht="15.75" customHeight="1">
      <c r="K479" s="94"/>
      <c r="M479" s="215"/>
    </row>
    <row r="480" spans="11:13" ht="15.75" customHeight="1">
      <c r="K480" s="94"/>
      <c r="M480" s="215"/>
    </row>
    <row r="481" spans="11:13" ht="15.75" customHeight="1">
      <c r="K481" s="94"/>
      <c r="M481" s="215"/>
    </row>
    <row r="482" spans="11:13" ht="15.75" customHeight="1">
      <c r="K482" s="94"/>
      <c r="M482" s="215"/>
    </row>
    <row r="483" spans="11:13" ht="15.75" customHeight="1">
      <c r="K483" s="94"/>
      <c r="M483" s="215"/>
    </row>
    <row r="484" spans="11:13" ht="15.75" customHeight="1">
      <c r="K484" s="94"/>
      <c r="M484" s="215"/>
    </row>
    <row r="485" spans="11:13" ht="15.75" customHeight="1">
      <c r="K485" s="94"/>
      <c r="M485" s="215"/>
    </row>
    <row r="486" spans="11:13" ht="15.75" customHeight="1">
      <c r="K486" s="94"/>
      <c r="M486" s="215"/>
    </row>
    <row r="487" spans="11:13" ht="15.75" customHeight="1">
      <c r="K487" s="94"/>
      <c r="M487" s="215"/>
    </row>
    <row r="488" spans="11:13" ht="15.75" customHeight="1">
      <c r="K488" s="94"/>
      <c r="M488" s="215"/>
    </row>
    <row r="489" spans="11:13" ht="15.75" customHeight="1">
      <c r="K489" s="94"/>
      <c r="M489" s="215"/>
    </row>
    <row r="490" spans="11:13" ht="15.75" customHeight="1">
      <c r="K490" s="94"/>
      <c r="M490" s="215"/>
    </row>
    <row r="491" spans="11:13" ht="15.75" customHeight="1">
      <c r="K491" s="94"/>
      <c r="M491" s="215"/>
    </row>
    <row r="492" spans="11:13" ht="15.75" customHeight="1">
      <c r="K492" s="94"/>
      <c r="M492" s="215"/>
    </row>
    <row r="493" spans="11:13" ht="15.75" customHeight="1">
      <c r="K493" s="94"/>
      <c r="M493" s="215"/>
    </row>
    <row r="494" spans="11:13" ht="15.75" customHeight="1">
      <c r="K494" s="94"/>
      <c r="M494" s="215"/>
    </row>
    <row r="495" spans="11:13" ht="15.75" customHeight="1">
      <c r="K495" s="94"/>
      <c r="M495" s="215"/>
    </row>
    <row r="496" spans="11:13" ht="15.75" customHeight="1">
      <c r="K496" s="94"/>
      <c r="M496" s="215"/>
    </row>
    <row r="497" spans="11:13" ht="15.75" customHeight="1">
      <c r="K497" s="94"/>
      <c r="M497" s="215"/>
    </row>
    <row r="498" spans="11:13" ht="15.75" customHeight="1">
      <c r="K498" s="94"/>
      <c r="M498" s="215"/>
    </row>
    <row r="499" spans="11:13" ht="15.75" customHeight="1">
      <c r="K499" s="94"/>
      <c r="M499" s="215"/>
    </row>
    <row r="500" spans="11:13" ht="15.75" customHeight="1">
      <c r="K500" s="94"/>
      <c r="M500" s="215"/>
    </row>
    <row r="501" spans="11:13" ht="15.75" customHeight="1">
      <c r="K501" s="94"/>
      <c r="M501" s="215"/>
    </row>
    <row r="502" spans="11:13" ht="15.75" customHeight="1">
      <c r="K502" s="94"/>
      <c r="M502" s="215"/>
    </row>
    <row r="503" spans="11:13" ht="15.75" customHeight="1">
      <c r="K503" s="94"/>
      <c r="M503" s="215"/>
    </row>
    <row r="504" spans="11:13" ht="15.75" customHeight="1">
      <c r="K504" s="94"/>
      <c r="M504" s="215"/>
    </row>
    <row r="505" spans="11:13" ht="15.75" customHeight="1">
      <c r="K505" s="94"/>
      <c r="M505" s="215"/>
    </row>
    <row r="506" spans="11:13" ht="15.75" customHeight="1">
      <c r="K506" s="94"/>
      <c r="M506" s="215"/>
    </row>
    <row r="507" spans="11:13" ht="15.75" customHeight="1">
      <c r="K507" s="94"/>
      <c r="M507" s="215"/>
    </row>
    <row r="508" spans="11:13" ht="15.75" customHeight="1">
      <c r="K508" s="94"/>
      <c r="M508" s="215"/>
    </row>
    <row r="509" spans="11:13" ht="15.75" customHeight="1">
      <c r="K509" s="94"/>
      <c r="M509" s="215"/>
    </row>
    <row r="510" spans="11:13" ht="15.75" customHeight="1">
      <c r="K510" s="94"/>
      <c r="M510" s="215"/>
    </row>
    <row r="511" spans="11:13" ht="15.75" customHeight="1">
      <c r="K511" s="94"/>
      <c r="M511" s="215"/>
    </row>
    <row r="512" spans="11:13" ht="15.75" customHeight="1">
      <c r="K512" s="94"/>
      <c r="M512" s="215"/>
    </row>
    <row r="513" spans="11:13" ht="15.75" customHeight="1">
      <c r="K513" s="94"/>
      <c r="M513" s="215"/>
    </row>
    <row r="514" spans="11:13" ht="15.75" customHeight="1">
      <c r="K514" s="94"/>
      <c r="M514" s="215"/>
    </row>
    <row r="515" spans="11:13" ht="15.75" customHeight="1">
      <c r="K515" s="94"/>
      <c r="M515" s="215"/>
    </row>
    <row r="516" spans="11:13" ht="15.75" customHeight="1">
      <c r="K516" s="94"/>
      <c r="M516" s="215"/>
    </row>
    <row r="517" spans="11:13" ht="15.75" customHeight="1">
      <c r="K517" s="94"/>
      <c r="M517" s="215"/>
    </row>
    <row r="518" spans="11:13" ht="15.75" customHeight="1">
      <c r="K518" s="94"/>
      <c r="M518" s="215"/>
    </row>
    <row r="519" spans="11:13" ht="15.75" customHeight="1">
      <c r="K519" s="94"/>
      <c r="M519" s="215"/>
    </row>
    <row r="520" spans="11:13" ht="15.75" customHeight="1">
      <c r="K520" s="94"/>
      <c r="M520" s="215"/>
    </row>
    <row r="521" spans="11:13" ht="15.75" customHeight="1">
      <c r="K521" s="94"/>
      <c r="M521" s="215"/>
    </row>
    <row r="522" spans="11:13" ht="15.75" customHeight="1">
      <c r="K522" s="94"/>
      <c r="M522" s="215"/>
    </row>
    <row r="523" spans="11:13" ht="15.75" customHeight="1">
      <c r="K523" s="94"/>
      <c r="M523" s="215"/>
    </row>
    <row r="524" spans="11:13" ht="15.75" customHeight="1">
      <c r="K524" s="94"/>
      <c r="M524" s="215"/>
    </row>
    <row r="525" spans="11:13" ht="15.75" customHeight="1">
      <c r="K525" s="94"/>
      <c r="M525" s="215"/>
    </row>
    <row r="526" spans="11:13" ht="15.75" customHeight="1">
      <c r="K526" s="94"/>
      <c r="M526" s="215"/>
    </row>
    <row r="527" spans="11:13" ht="15.75" customHeight="1">
      <c r="K527" s="94"/>
      <c r="M527" s="215"/>
    </row>
    <row r="528" spans="11:13" ht="15.75" customHeight="1">
      <c r="K528" s="94"/>
      <c r="M528" s="215"/>
    </row>
    <row r="529" spans="11:13" ht="15.75" customHeight="1">
      <c r="K529" s="94"/>
      <c r="M529" s="215"/>
    </row>
    <row r="530" spans="11:13" ht="15.75" customHeight="1">
      <c r="K530" s="94"/>
      <c r="M530" s="215"/>
    </row>
    <row r="531" spans="11:13" ht="15.75" customHeight="1">
      <c r="K531" s="94"/>
      <c r="M531" s="215"/>
    </row>
    <row r="532" spans="11:13" ht="15.75" customHeight="1">
      <c r="K532" s="94"/>
      <c r="M532" s="215"/>
    </row>
    <row r="533" spans="11:13" ht="15.75" customHeight="1">
      <c r="K533" s="94"/>
      <c r="M533" s="215"/>
    </row>
    <row r="534" spans="11:13" ht="15.75" customHeight="1">
      <c r="K534" s="94"/>
      <c r="M534" s="215"/>
    </row>
    <row r="535" spans="11:13" ht="15.75" customHeight="1">
      <c r="K535" s="94"/>
      <c r="M535" s="215"/>
    </row>
    <row r="536" spans="11:13" ht="15.75" customHeight="1">
      <c r="K536" s="94"/>
      <c r="M536" s="215"/>
    </row>
    <row r="537" spans="11:13" ht="15.75" customHeight="1">
      <c r="K537" s="94"/>
      <c r="M537" s="215"/>
    </row>
    <row r="538" spans="11:13" ht="15.75" customHeight="1">
      <c r="K538" s="94"/>
      <c r="M538" s="215"/>
    </row>
    <row r="539" spans="11:13" ht="15.75" customHeight="1">
      <c r="K539" s="94"/>
      <c r="M539" s="215"/>
    </row>
    <row r="540" spans="11:13" ht="15.75" customHeight="1">
      <c r="K540" s="94"/>
      <c r="M540" s="215"/>
    </row>
    <row r="541" spans="11:13" ht="15.75" customHeight="1">
      <c r="K541" s="94"/>
      <c r="M541" s="215"/>
    </row>
    <row r="542" spans="11:13" ht="15.75" customHeight="1">
      <c r="K542" s="94"/>
      <c r="M542" s="215"/>
    </row>
    <row r="543" spans="11:13" ht="15.75" customHeight="1">
      <c r="K543" s="94"/>
      <c r="M543" s="215"/>
    </row>
    <row r="544" spans="11:13" ht="15.75" customHeight="1">
      <c r="K544" s="94"/>
      <c r="M544" s="215"/>
    </row>
    <row r="545" spans="11:13" ht="15.75" customHeight="1">
      <c r="K545" s="94"/>
      <c r="M545" s="215"/>
    </row>
    <row r="546" spans="11:13" ht="15.75" customHeight="1">
      <c r="K546" s="94"/>
      <c r="M546" s="215"/>
    </row>
    <row r="547" spans="11:13" ht="15.75" customHeight="1">
      <c r="K547" s="94"/>
      <c r="M547" s="215"/>
    </row>
    <row r="548" spans="11:13" ht="15.75" customHeight="1">
      <c r="K548" s="94"/>
      <c r="M548" s="215"/>
    </row>
    <row r="549" spans="11:13" ht="15.75" customHeight="1">
      <c r="K549" s="94"/>
      <c r="M549" s="215"/>
    </row>
    <row r="550" spans="11:13" ht="15.75" customHeight="1">
      <c r="K550" s="94"/>
      <c r="M550" s="215"/>
    </row>
    <row r="551" spans="11:13" ht="15.75" customHeight="1">
      <c r="K551" s="94"/>
      <c r="M551" s="215"/>
    </row>
    <row r="552" spans="11:13" ht="15.75" customHeight="1">
      <c r="K552" s="94"/>
      <c r="M552" s="215"/>
    </row>
    <row r="553" spans="11:13" ht="15.75" customHeight="1">
      <c r="K553" s="94"/>
      <c r="M553" s="215"/>
    </row>
    <row r="554" spans="11:13" ht="15.75" customHeight="1">
      <c r="K554" s="94"/>
      <c r="M554" s="215"/>
    </row>
    <row r="555" spans="11:13" ht="15.75" customHeight="1">
      <c r="K555" s="94"/>
      <c r="M555" s="215"/>
    </row>
    <row r="556" spans="11:13" ht="15.75" customHeight="1">
      <c r="K556" s="94"/>
      <c r="M556" s="215"/>
    </row>
    <row r="557" spans="11:13" ht="15.75" customHeight="1">
      <c r="K557" s="94"/>
      <c r="M557" s="215"/>
    </row>
    <row r="558" spans="11:13" ht="15.75" customHeight="1">
      <c r="K558" s="94"/>
      <c r="M558" s="215"/>
    </row>
    <row r="559" spans="11:13" ht="15.75" customHeight="1">
      <c r="K559" s="94"/>
      <c r="M559" s="215"/>
    </row>
    <row r="560" spans="11:13" ht="15.75" customHeight="1">
      <c r="K560" s="94"/>
      <c r="M560" s="215"/>
    </row>
    <row r="561" spans="11:13" ht="15.75" customHeight="1">
      <c r="K561" s="94"/>
      <c r="M561" s="215"/>
    </row>
    <row r="562" spans="11:13" ht="15.75" customHeight="1">
      <c r="K562" s="94"/>
      <c r="M562" s="215"/>
    </row>
    <row r="563" spans="11:13" ht="15.75" customHeight="1">
      <c r="K563" s="94"/>
      <c r="M563" s="215"/>
    </row>
    <row r="564" spans="11:13" ht="15.75" customHeight="1">
      <c r="K564" s="94"/>
      <c r="M564" s="215"/>
    </row>
    <row r="565" spans="11:13" ht="15.75" customHeight="1">
      <c r="K565" s="94"/>
      <c r="M565" s="215"/>
    </row>
    <row r="566" spans="11:13" ht="15.75" customHeight="1">
      <c r="K566" s="94"/>
      <c r="M566" s="215"/>
    </row>
    <row r="567" spans="11:13" ht="15.75" customHeight="1">
      <c r="K567" s="94"/>
      <c r="M567" s="215"/>
    </row>
    <row r="568" spans="11:13" ht="15.75" customHeight="1">
      <c r="K568" s="94"/>
      <c r="M568" s="215"/>
    </row>
    <row r="569" spans="11:13" ht="15.75" customHeight="1">
      <c r="K569" s="94"/>
      <c r="M569" s="215"/>
    </row>
    <row r="570" spans="11:13" ht="15.75" customHeight="1">
      <c r="K570" s="94"/>
      <c r="M570" s="215"/>
    </row>
    <row r="571" spans="11:13" ht="15.75" customHeight="1">
      <c r="K571" s="94"/>
      <c r="M571" s="215"/>
    </row>
    <row r="572" spans="11:13" ht="15.75" customHeight="1">
      <c r="K572" s="94"/>
      <c r="M572" s="215"/>
    </row>
    <row r="573" spans="11:13" ht="15.75" customHeight="1">
      <c r="K573" s="94"/>
      <c r="M573" s="215"/>
    </row>
    <row r="574" spans="11:13" ht="15.75" customHeight="1">
      <c r="K574" s="94"/>
      <c r="M574" s="215"/>
    </row>
    <row r="575" spans="11:13" ht="15.75" customHeight="1">
      <c r="K575" s="94"/>
      <c r="M575" s="215"/>
    </row>
    <row r="576" spans="11:13" ht="15.75" customHeight="1">
      <c r="K576" s="94"/>
      <c r="M576" s="215"/>
    </row>
    <row r="577" spans="11:13" ht="15.75" customHeight="1">
      <c r="K577" s="94"/>
      <c r="M577" s="215"/>
    </row>
    <row r="578" spans="11:13" ht="15.75" customHeight="1">
      <c r="K578" s="94"/>
      <c r="M578" s="215"/>
    </row>
    <row r="579" spans="11:13" ht="15.75" customHeight="1">
      <c r="K579" s="94"/>
      <c r="M579" s="215"/>
    </row>
    <row r="580" spans="11:13" ht="15.75" customHeight="1">
      <c r="K580" s="94"/>
      <c r="M580" s="215"/>
    </row>
    <row r="581" spans="11:13" ht="15.75" customHeight="1">
      <c r="K581" s="94"/>
      <c r="M581" s="215"/>
    </row>
    <row r="582" spans="11:13" ht="15.75" customHeight="1">
      <c r="K582" s="94"/>
      <c r="M582" s="215"/>
    </row>
    <row r="583" spans="11:13" ht="15.75" customHeight="1">
      <c r="K583" s="94"/>
      <c r="M583" s="215"/>
    </row>
    <row r="584" spans="11:13" ht="15.75" customHeight="1">
      <c r="K584" s="94"/>
      <c r="M584" s="215"/>
    </row>
    <row r="585" spans="11:13" ht="15.75" customHeight="1">
      <c r="K585" s="94"/>
      <c r="M585" s="215"/>
    </row>
    <row r="586" spans="11:13" ht="15.75" customHeight="1">
      <c r="K586" s="94"/>
      <c r="M586" s="215"/>
    </row>
    <row r="587" spans="11:13" ht="15.75" customHeight="1">
      <c r="K587" s="94"/>
      <c r="M587" s="215"/>
    </row>
    <row r="588" spans="11:13" ht="15.75" customHeight="1">
      <c r="K588" s="94"/>
      <c r="M588" s="215"/>
    </row>
    <row r="589" spans="11:13" ht="15.75" customHeight="1">
      <c r="K589" s="94"/>
      <c r="M589" s="215"/>
    </row>
    <row r="590" spans="11:13" ht="15.75" customHeight="1">
      <c r="K590" s="94"/>
      <c r="M590" s="215"/>
    </row>
    <row r="591" spans="11:13" ht="15.75" customHeight="1">
      <c r="K591" s="94"/>
      <c r="M591" s="215"/>
    </row>
    <row r="592" spans="11:13" ht="15.75" customHeight="1">
      <c r="K592" s="94"/>
      <c r="M592" s="215"/>
    </row>
    <row r="593" spans="11:13" ht="15.75" customHeight="1">
      <c r="K593" s="94"/>
      <c r="M593" s="215"/>
    </row>
    <row r="594" spans="11:13" ht="15.75" customHeight="1">
      <c r="K594" s="94"/>
      <c r="M594" s="215"/>
    </row>
    <row r="595" spans="11:13" ht="15.75" customHeight="1">
      <c r="K595" s="94"/>
      <c r="M595" s="215"/>
    </row>
    <row r="596" spans="11:13" ht="15.75" customHeight="1">
      <c r="K596" s="94"/>
      <c r="M596" s="215"/>
    </row>
    <row r="597" spans="11:13" ht="15.75" customHeight="1">
      <c r="K597" s="94"/>
      <c r="M597" s="215"/>
    </row>
    <row r="598" spans="11:13" ht="15.75" customHeight="1">
      <c r="K598" s="94"/>
      <c r="M598" s="215"/>
    </row>
    <row r="599" spans="11:13" ht="15.75" customHeight="1">
      <c r="K599" s="94"/>
      <c r="M599" s="215"/>
    </row>
    <row r="600" spans="11:13" ht="15.75" customHeight="1">
      <c r="K600" s="94"/>
      <c r="M600" s="215"/>
    </row>
    <row r="601" spans="11:13" ht="15.75" customHeight="1">
      <c r="K601" s="94"/>
      <c r="M601" s="215"/>
    </row>
    <row r="602" spans="11:13" ht="15.75" customHeight="1">
      <c r="K602" s="94"/>
      <c r="M602" s="215"/>
    </row>
    <row r="603" spans="11:13" ht="15.75" customHeight="1">
      <c r="K603" s="94"/>
      <c r="M603" s="215"/>
    </row>
    <row r="604" spans="11:13" ht="15.75" customHeight="1">
      <c r="K604" s="94"/>
      <c r="M604" s="215"/>
    </row>
    <row r="605" spans="11:13" ht="15.75" customHeight="1">
      <c r="K605" s="94"/>
      <c r="M605" s="215"/>
    </row>
    <row r="606" spans="11:13" ht="15.75" customHeight="1">
      <c r="K606" s="94"/>
      <c r="M606" s="215"/>
    </row>
    <row r="607" spans="11:13" ht="15.75" customHeight="1">
      <c r="K607" s="94"/>
      <c r="M607" s="215"/>
    </row>
    <row r="608" spans="11:13" ht="15.75" customHeight="1">
      <c r="K608" s="94"/>
      <c r="M608" s="215"/>
    </row>
    <row r="609" spans="11:13" ht="15.75" customHeight="1">
      <c r="K609" s="94"/>
      <c r="M609" s="215"/>
    </row>
    <row r="610" spans="11:13" ht="15.75" customHeight="1">
      <c r="K610" s="94"/>
      <c r="M610" s="215"/>
    </row>
    <row r="611" spans="11:13" ht="15.75" customHeight="1">
      <c r="K611" s="94"/>
      <c r="M611" s="215"/>
    </row>
    <row r="612" spans="11:13" ht="15.75" customHeight="1">
      <c r="K612" s="94"/>
      <c r="M612" s="215"/>
    </row>
    <row r="613" spans="11:13" ht="15.75" customHeight="1">
      <c r="K613" s="94"/>
      <c r="M613" s="215"/>
    </row>
    <row r="614" spans="11:13" ht="15.75" customHeight="1">
      <c r="K614" s="94"/>
      <c r="M614" s="215"/>
    </row>
    <row r="615" spans="11:13" ht="15.75" customHeight="1">
      <c r="K615" s="94"/>
      <c r="M615" s="215"/>
    </row>
    <row r="616" spans="11:13" ht="15.75" customHeight="1">
      <c r="K616" s="94"/>
      <c r="M616" s="215"/>
    </row>
    <row r="617" spans="11:13" ht="15.75" customHeight="1">
      <c r="K617" s="94"/>
      <c r="M617" s="215"/>
    </row>
    <row r="618" spans="11:13" ht="15.75" customHeight="1">
      <c r="K618" s="94"/>
      <c r="M618" s="215"/>
    </row>
    <row r="619" spans="11:13" ht="15.75" customHeight="1">
      <c r="K619" s="94"/>
      <c r="M619" s="215"/>
    </row>
    <row r="620" spans="11:13" ht="15.75" customHeight="1">
      <c r="K620" s="94"/>
      <c r="M620" s="215"/>
    </row>
    <row r="621" spans="11:13" ht="15.75" customHeight="1">
      <c r="K621" s="94"/>
      <c r="M621" s="215"/>
    </row>
    <row r="622" spans="11:13" ht="15.75" customHeight="1">
      <c r="K622" s="94"/>
      <c r="M622" s="215"/>
    </row>
    <row r="623" spans="11:13" ht="15.75" customHeight="1">
      <c r="K623" s="94"/>
      <c r="M623" s="215"/>
    </row>
    <row r="624" spans="11:13" ht="15.75" customHeight="1">
      <c r="K624" s="94"/>
      <c r="M624" s="215"/>
    </row>
    <row r="625" spans="11:13" ht="15.75" customHeight="1">
      <c r="K625" s="94"/>
      <c r="M625" s="215"/>
    </row>
    <row r="626" spans="11:13" ht="15.75" customHeight="1">
      <c r="K626" s="94"/>
      <c r="M626" s="215"/>
    </row>
    <row r="627" spans="11:13" ht="15.75" customHeight="1">
      <c r="K627" s="94"/>
      <c r="M627" s="215"/>
    </row>
    <row r="628" spans="11:13" ht="15.75" customHeight="1">
      <c r="K628" s="94"/>
      <c r="M628" s="215"/>
    </row>
    <row r="629" spans="11:13" ht="15.75" customHeight="1">
      <c r="K629" s="94"/>
      <c r="M629" s="215"/>
    </row>
    <row r="630" spans="11:13" ht="15.75" customHeight="1">
      <c r="K630" s="94"/>
      <c r="M630" s="215"/>
    </row>
    <row r="631" spans="11:13" ht="15.75" customHeight="1">
      <c r="K631" s="94"/>
      <c r="M631" s="215"/>
    </row>
    <row r="632" spans="11:13" ht="15.75" customHeight="1">
      <c r="K632" s="94"/>
      <c r="M632" s="215"/>
    </row>
    <row r="633" spans="11:13" ht="15.75" customHeight="1">
      <c r="K633" s="94"/>
      <c r="M633" s="215"/>
    </row>
    <row r="634" spans="11:13" ht="15.75" customHeight="1">
      <c r="K634" s="94"/>
      <c r="M634" s="215"/>
    </row>
    <row r="635" spans="11:13" ht="15.75" customHeight="1">
      <c r="K635" s="94"/>
      <c r="M635" s="215"/>
    </row>
    <row r="636" spans="11:13" ht="15.75" customHeight="1">
      <c r="K636" s="94"/>
      <c r="M636" s="215"/>
    </row>
    <row r="637" spans="11:13" ht="15.75" customHeight="1">
      <c r="K637" s="94"/>
      <c r="M637" s="215"/>
    </row>
    <row r="638" spans="11:13" ht="15.75" customHeight="1">
      <c r="K638" s="94"/>
      <c r="M638" s="215"/>
    </row>
    <row r="639" spans="11:13" ht="15.75" customHeight="1">
      <c r="K639" s="94"/>
      <c r="M639" s="215"/>
    </row>
    <row r="640" spans="11:13" ht="15.75" customHeight="1">
      <c r="K640" s="94"/>
      <c r="M640" s="215"/>
    </row>
    <row r="641" spans="11:13" ht="15.75" customHeight="1">
      <c r="K641" s="94"/>
      <c r="M641" s="215"/>
    </row>
    <row r="642" spans="11:13" ht="15.75" customHeight="1">
      <c r="K642" s="94"/>
      <c r="M642" s="215"/>
    </row>
    <row r="643" spans="11:13" ht="15.75" customHeight="1">
      <c r="K643" s="94"/>
      <c r="M643" s="215"/>
    </row>
    <row r="644" spans="11:13" ht="15.75" customHeight="1">
      <c r="K644" s="94"/>
      <c r="M644" s="215"/>
    </row>
    <row r="645" spans="11:13" ht="15.75" customHeight="1">
      <c r="K645" s="94"/>
      <c r="M645" s="215"/>
    </row>
    <row r="646" spans="11:13" ht="15.75" customHeight="1">
      <c r="K646" s="94"/>
      <c r="M646" s="215"/>
    </row>
    <row r="647" spans="11:13" ht="15.75" customHeight="1">
      <c r="K647" s="94"/>
      <c r="M647" s="215"/>
    </row>
    <row r="648" spans="11:13" ht="15.75" customHeight="1">
      <c r="K648" s="94"/>
      <c r="M648" s="215"/>
    </row>
    <row r="649" spans="11:13" ht="15.75" customHeight="1">
      <c r="K649" s="94"/>
      <c r="M649" s="215"/>
    </row>
    <row r="650" spans="11:13" ht="15.75" customHeight="1">
      <c r="K650" s="94"/>
      <c r="M650" s="215"/>
    </row>
    <row r="651" spans="11:13" ht="15.75" customHeight="1">
      <c r="K651" s="94"/>
      <c r="M651" s="215"/>
    </row>
    <row r="652" spans="11:13" ht="15.75" customHeight="1">
      <c r="K652" s="94"/>
      <c r="M652" s="215"/>
    </row>
    <row r="653" spans="11:13" ht="15.75" customHeight="1">
      <c r="K653" s="94"/>
      <c r="M653" s="215"/>
    </row>
    <row r="654" spans="11:13" ht="15.75" customHeight="1">
      <c r="K654" s="94"/>
      <c r="M654" s="215"/>
    </row>
    <row r="655" spans="11:13" ht="15.75" customHeight="1">
      <c r="K655" s="94"/>
      <c r="M655" s="215"/>
    </row>
    <row r="656" spans="11:13" ht="15.75" customHeight="1">
      <c r="K656" s="94"/>
      <c r="M656" s="215"/>
    </row>
    <row r="657" spans="11:13" ht="15.75" customHeight="1">
      <c r="K657" s="94"/>
      <c r="M657" s="215"/>
    </row>
    <row r="658" spans="11:13" ht="15.75" customHeight="1">
      <c r="K658" s="94"/>
      <c r="M658" s="215"/>
    </row>
    <row r="659" spans="11:13" ht="15.75" customHeight="1">
      <c r="K659" s="94"/>
      <c r="M659" s="215"/>
    </row>
    <row r="660" spans="11:13" ht="15.75" customHeight="1">
      <c r="K660" s="94"/>
      <c r="M660" s="215"/>
    </row>
    <row r="661" spans="11:13" ht="15.75" customHeight="1">
      <c r="K661" s="94"/>
      <c r="M661" s="215"/>
    </row>
    <row r="662" spans="11:13" ht="15.75" customHeight="1">
      <c r="K662" s="94"/>
      <c r="M662" s="215"/>
    </row>
    <row r="663" spans="11:13" ht="15.75" customHeight="1">
      <c r="K663" s="94"/>
      <c r="M663" s="215"/>
    </row>
    <row r="664" spans="11:13" ht="15.75" customHeight="1">
      <c r="K664" s="94"/>
      <c r="M664" s="215"/>
    </row>
    <row r="665" spans="11:13" ht="15.75" customHeight="1">
      <c r="K665" s="94"/>
      <c r="M665" s="215"/>
    </row>
    <row r="666" spans="11:13" ht="15.75" customHeight="1">
      <c r="K666" s="94"/>
      <c r="M666" s="215"/>
    </row>
    <row r="667" spans="11:13" ht="15.75" customHeight="1">
      <c r="K667" s="94"/>
      <c r="M667" s="215"/>
    </row>
    <row r="668" spans="11:13" ht="15.75" customHeight="1">
      <c r="K668" s="94"/>
      <c r="M668" s="215"/>
    </row>
    <row r="669" spans="11:13" ht="15.75" customHeight="1">
      <c r="K669" s="94"/>
      <c r="M669" s="215"/>
    </row>
    <row r="670" spans="11:13" ht="15.75" customHeight="1">
      <c r="K670" s="94"/>
      <c r="M670" s="215"/>
    </row>
    <row r="671" spans="11:13" ht="15.75" customHeight="1">
      <c r="K671" s="94"/>
      <c r="M671" s="215"/>
    </row>
    <row r="672" spans="11:13" ht="15.75" customHeight="1">
      <c r="K672" s="94"/>
      <c r="M672" s="215"/>
    </row>
    <row r="673" spans="11:13" ht="15.75" customHeight="1">
      <c r="K673" s="94"/>
      <c r="M673" s="215"/>
    </row>
    <row r="674" spans="11:13" ht="15.75" customHeight="1">
      <c r="K674" s="94"/>
      <c r="M674" s="215"/>
    </row>
    <row r="675" spans="11:13" ht="15.75" customHeight="1">
      <c r="K675" s="94"/>
      <c r="M675" s="215"/>
    </row>
    <row r="676" spans="11:13" ht="15.75" customHeight="1">
      <c r="K676" s="94"/>
      <c r="M676" s="215"/>
    </row>
    <row r="677" spans="11:13" ht="15.75" customHeight="1">
      <c r="K677" s="94"/>
      <c r="M677" s="215"/>
    </row>
    <row r="678" spans="11:13" ht="15.75" customHeight="1">
      <c r="K678" s="94"/>
      <c r="M678" s="215"/>
    </row>
    <row r="679" spans="11:13" ht="15.75" customHeight="1">
      <c r="K679" s="94"/>
      <c r="M679" s="215"/>
    </row>
    <row r="680" spans="11:13" ht="15.75" customHeight="1">
      <c r="K680" s="94"/>
      <c r="M680" s="215"/>
    </row>
    <row r="681" spans="11:13" ht="15.75" customHeight="1">
      <c r="K681" s="94"/>
      <c r="M681" s="215"/>
    </row>
    <row r="682" spans="11:13" ht="15.75" customHeight="1">
      <c r="K682" s="94"/>
      <c r="M682" s="215"/>
    </row>
    <row r="683" spans="11:13" ht="15.75" customHeight="1">
      <c r="K683" s="94"/>
      <c r="M683" s="215"/>
    </row>
    <row r="684" spans="11:13" ht="15.75" customHeight="1">
      <c r="K684" s="94"/>
      <c r="M684" s="215"/>
    </row>
    <row r="685" spans="11:13" ht="15.75" customHeight="1">
      <c r="K685" s="94"/>
      <c r="M685" s="215"/>
    </row>
    <row r="686" spans="11:13" ht="15.75" customHeight="1">
      <c r="K686" s="94"/>
      <c r="M686" s="215"/>
    </row>
    <row r="687" spans="11:13" ht="15.75" customHeight="1">
      <c r="K687" s="94"/>
      <c r="M687" s="215"/>
    </row>
    <row r="688" spans="11:13" ht="15.75" customHeight="1">
      <c r="K688" s="94"/>
      <c r="M688" s="215"/>
    </row>
    <row r="689" spans="11:13" ht="15.75" customHeight="1">
      <c r="K689" s="94"/>
      <c r="M689" s="215"/>
    </row>
    <row r="690" spans="11:13" ht="15.75" customHeight="1">
      <c r="K690" s="94"/>
      <c r="M690" s="215"/>
    </row>
    <row r="691" spans="11:13" ht="15.75" customHeight="1">
      <c r="K691" s="94"/>
      <c r="M691" s="215"/>
    </row>
    <row r="692" spans="11:13" ht="15.75" customHeight="1">
      <c r="K692" s="94"/>
      <c r="M692" s="215"/>
    </row>
    <row r="693" spans="11:13" ht="15.75" customHeight="1">
      <c r="K693" s="94"/>
      <c r="M693" s="215"/>
    </row>
    <row r="694" spans="11:13" ht="15.75" customHeight="1">
      <c r="K694" s="94"/>
      <c r="M694" s="215"/>
    </row>
    <row r="695" spans="11:13" ht="15.75" customHeight="1">
      <c r="K695" s="94"/>
      <c r="M695" s="215"/>
    </row>
    <row r="696" spans="11:13" ht="15.75" customHeight="1">
      <c r="K696" s="94"/>
      <c r="M696" s="215"/>
    </row>
    <row r="697" spans="11:13" ht="15.75" customHeight="1">
      <c r="K697" s="94"/>
      <c r="M697" s="215"/>
    </row>
    <row r="698" spans="11:13" ht="15.75" customHeight="1">
      <c r="K698" s="94"/>
      <c r="M698" s="215"/>
    </row>
    <row r="699" spans="11:13" ht="15.75" customHeight="1">
      <c r="K699" s="94"/>
      <c r="M699" s="215"/>
    </row>
    <row r="700" spans="11:13" ht="15.75" customHeight="1">
      <c r="K700" s="94"/>
      <c r="M700" s="215"/>
    </row>
    <row r="701" spans="11:13" ht="15.75" customHeight="1">
      <c r="K701" s="94"/>
      <c r="M701" s="215"/>
    </row>
    <row r="702" spans="11:13" ht="15.75" customHeight="1">
      <c r="K702" s="94"/>
      <c r="M702" s="215"/>
    </row>
    <row r="703" spans="11:13" ht="15.75" customHeight="1">
      <c r="K703" s="94"/>
      <c r="M703" s="215"/>
    </row>
    <row r="704" spans="11:13" ht="15.75" customHeight="1">
      <c r="K704" s="94"/>
      <c r="M704" s="215"/>
    </row>
    <row r="705" spans="11:13" ht="15.75" customHeight="1">
      <c r="K705" s="94"/>
      <c r="M705" s="215"/>
    </row>
    <row r="706" spans="11:13" ht="15.75" customHeight="1">
      <c r="K706" s="94"/>
      <c r="M706" s="215"/>
    </row>
    <row r="707" spans="11:13" ht="15.75" customHeight="1">
      <c r="K707" s="94"/>
      <c r="M707" s="215"/>
    </row>
    <row r="708" spans="11:13" ht="15.75" customHeight="1">
      <c r="K708" s="94"/>
      <c r="M708" s="215"/>
    </row>
    <row r="709" spans="11:13" ht="15.75" customHeight="1">
      <c r="K709" s="94"/>
      <c r="M709" s="215"/>
    </row>
    <row r="710" spans="11:13" ht="15.75" customHeight="1">
      <c r="K710" s="94"/>
      <c r="M710" s="215"/>
    </row>
    <row r="711" spans="11:13" ht="15.75" customHeight="1">
      <c r="K711" s="94"/>
      <c r="M711" s="215"/>
    </row>
    <row r="712" spans="11:13" ht="15.75" customHeight="1">
      <c r="K712" s="94"/>
      <c r="M712" s="215"/>
    </row>
    <row r="713" spans="11:13" ht="15.75" customHeight="1">
      <c r="K713" s="94"/>
      <c r="M713" s="215"/>
    </row>
    <row r="714" spans="11:13" ht="15.75" customHeight="1">
      <c r="K714" s="94"/>
      <c r="M714" s="215"/>
    </row>
    <row r="715" spans="11:13" ht="15.75" customHeight="1">
      <c r="K715" s="94"/>
      <c r="M715" s="215"/>
    </row>
    <row r="716" spans="11:13" ht="15.75" customHeight="1">
      <c r="K716" s="94"/>
      <c r="M716" s="215"/>
    </row>
    <row r="717" spans="11:13" ht="15.75" customHeight="1">
      <c r="K717" s="94"/>
      <c r="M717" s="215"/>
    </row>
    <row r="718" spans="11:13" ht="15.75" customHeight="1">
      <c r="K718" s="94"/>
      <c r="M718" s="215"/>
    </row>
    <row r="719" spans="11:13" ht="15.75" customHeight="1">
      <c r="K719" s="94"/>
      <c r="M719" s="215"/>
    </row>
    <row r="720" spans="11:13" ht="15.75" customHeight="1">
      <c r="K720" s="94"/>
      <c r="M720" s="215"/>
    </row>
    <row r="721" spans="11:13" ht="15.75" customHeight="1">
      <c r="K721" s="94"/>
      <c r="M721" s="215"/>
    </row>
    <row r="722" spans="11:13" ht="15.75" customHeight="1">
      <c r="K722" s="94"/>
      <c r="M722" s="215"/>
    </row>
    <row r="723" spans="11:13" ht="15.75" customHeight="1">
      <c r="K723" s="94"/>
      <c r="M723" s="215"/>
    </row>
    <row r="724" spans="11:13" ht="15.75" customHeight="1">
      <c r="K724" s="94"/>
      <c r="M724" s="215"/>
    </row>
    <row r="725" spans="11:13" ht="15.75" customHeight="1">
      <c r="K725" s="94"/>
      <c r="M725" s="215"/>
    </row>
    <row r="726" spans="11:13" ht="15.75" customHeight="1">
      <c r="K726" s="94"/>
      <c r="M726" s="215"/>
    </row>
    <row r="727" spans="11:13" ht="15.75" customHeight="1">
      <c r="K727" s="94"/>
      <c r="M727" s="215"/>
    </row>
    <row r="728" spans="11:13" ht="15.75" customHeight="1">
      <c r="K728" s="94"/>
      <c r="M728" s="215"/>
    </row>
    <row r="729" spans="11:13" ht="15.75" customHeight="1">
      <c r="K729" s="94"/>
      <c r="M729" s="215"/>
    </row>
    <row r="730" spans="11:13" ht="15.75" customHeight="1">
      <c r="K730" s="94"/>
      <c r="M730" s="215"/>
    </row>
    <row r="731" spans="11:13" ht="15.75" customHeight="1">
      <c r="K731" s="94"/>
      <c r="M731" s="215"/>
    </row>
    <row r="732" spans="11:13" ht="15.75" customHeight="1">
      <c r="K732" s="94"/>
      <c r="M732" s="215"/>
    </row>
    <row r="733" spans="11:13" ht="15.75" customHeight="1">
      <c r="K733" s="94"/>
      <c r="M733" s="215"/>
    </row>
    <row r="734" spans="11:13" ht="15.75" customHeight="1">
      <c r="K734" s="94"/>
      <c r="M734" s="215"/>
    </row>
    <row r="735" spans="11:13" ht="15.75" customHeight="1">
      <c r="K735" s="94"/>
      <c r="M735" s="215"/>
    </row>
    <row r="736" spans="11:13" ht="15.75" customHeight="1">
      <c r="K736" s="94"/>
      <c r="M736" s="215"/>
    </row>
    <row r="737" spans="11:13" ht="15.75" customHeight="1">
      <c r="K737" s="94"/>
      <c r="M737" s="215"/>
    </row>
    <row r="738" spans="11:13" ht="15.75" customHeight="1">
      <c r="K738" s="94"/>
      <c r="M738" s="215"/>
    </row>
    <row r="739" spans="11:13" ht="15.75" customHeight="1">
      <c r="K739" s="94"/>
      <c r="M739" s="215"/>
    </row>
    <row r="740" spans="11:13" ht="15.75" customHeight="1">
      <c r="K740" s="94"/>
      <c r="M740" s="215"/>
    </row>
    <row r="741" spans="11:13" ht="15.75" customHeight="1">
      <c r="K741" s="94"/>
      <c r="M741" s="215"/>
    </row>
    <row r="742" spans="11:13" ht="15.75" customHeight="1">
      <c r="K742" s="94"/>
      <c r="M742" s="215"/>
    </row>
    <row r="743" spans="11:13" ht="15.75" customHeight="1">
      <c r="K743" s="94"/>
      <c r="M743" s="215"/>
    </row>
    <row r="744" spans="11:13" ht="15.75" customHeight="1">
      <c r="K744" s="94"/>
      <c r="M744" s="215"/>
    </row>
    <row r="745" spans="11:13" ht="15.75" customHeight="1">
      <c r="K745" s="94"/>
      <c r="M745" s="215"/>
    </row>
    <row r="746" spans="11:13" ht="15.75" customHeight="1">
      <c r="K746" s="94"/>
      <c r="M746" s="215"/>
    </row>
    <row r="747" spans="11:13" ht="15.75" customHeight="1">
      <c r="K747" s="94"/>
      <c r="M747" s="215"/>
    </row>
    <row r="748" spans="11:13" ht="15.75" customHeight="1">
      <c r="K748" s="94"/>
      <c r="M748" s="215"/>
    </row>
    <row r="749" spans="11:13" ht="15.75" customHeight="1">
      <c r="K749" s="94"/>
      <c r="M749" s="215"/>
    </row>
    <row r="750" spans="11:13" ht="15.75" customHeight="1">
      <c r="K750" s="94"/>
      <c r="M750" s="215"/>
    </row>
    <row r="751" spans="11:13" ht="15.75" customHeight="1">
      <c r="K751" s="94"/>
      <c r="M751" s="215"/>
    </row>
    <row r="752" spans="11:13" ht="15.75" customHeight="1">
      <c r="K752" s="94"/>
      <c r="M752" s="215"/>
    </row>
    <row r="753" spans="11:13" ht="15.75" customHeight="1">
      <c r="K753" s="94"/>
      <c r="M753" s="215"/>
    </row>
    <row r="754" spans="11:13" ht="15.75" customHeight="1">
      <c r="K754" s="94"/>
      <c r="M754" s="215"/>
    </row>
    <row r="755" spans="11:13" ht="15.75" customHeight="1">
      <c r="K755" s="94"/>
      <c r="M755" s="215"/>
    </row>
    <row r="756" spans="11:13" ht="15.75" customHeight="1">
      <c r="K756" s="94"/>
      <c r="M756" s="215"/>
    </row>
    <row r="757" spans="11:13" ht="15.75" customHeight="1">
      <c r="K757" s="94"/>
      <c r="M757" s="215"/>
    </row>
    <row r="758" spans="11:13" ht="15.75" customHeight="1">
      <c r="K758" s="94"/>
      <c r="M758" s="215"/>
    </row>
    <row r="759" spans="11:13" ht="15.75" customHeight="1">
      <c r="K759" s="94"/>
      <c r="M759" s="215"/>
    </row>
    <row r="760" spans="11:13" ht="15.75" customHeight="1">
      <c r="K760" s="94"/>
      <c r="M760" s="215"/>
    </row>
    <row r="761" spans="11:13" ht="15.75" customHeight="1">
      <c r="K761" s="94"/>
      <c r="M761" s="215"/>
    </row>
    <row r="762" spans="11:13" ht="15.75" customHeight="1">
      <c r="K762" s="94"/>
      <c r="M762" s="215"/>
    </row>
    <row r="763" spans="11:13" ht="15.75" customHeight="1">
      <c r="K763" s="94"/>
      <c r="M763" s="215"/>
    </row>
    <row r="764" spans="11:13" ht="15.75" customHeight="1">
      <c r="K764" s="94"/>
      <c r="M764" s="215"/>
    </row>
    <row r="765" spans="11:13" ht="15.75" customHeight="1">
      <c r="K765" s="94"/>
      <c r="M765" s="215"/>
    </row>
    <row r="766" spans="11:13" ht="15.75" customHeight="1">
      <c r="K766" s="94"/>
      <c r="M766" s="215"/>
    </row>
    <row r="767" spans="11:13" ht="15.75" customHeight="1">
      <c r="K767" s="94"/>
      <c r="M767" s="215"/>
    </row>
    <row r="768" spans="11:13" ht="15.75" customHeight="1">
      <c r="K768" s="94"/>
      <c r="M768" s="215"/>
    </row>
    <row r="769" spans="11:13" ht="15.75" customHeight="1">
      <c r="K769" s="94"/>
      <c r="M769" s="215"/>
    </row>
    <row r="770" spans="11:13" ht="15.75" customHeight="1">
      <c r="K770" s="94"/>
      <c r="M770" s="215"/>
    </row>
    <row r="771" spans="11:13" ht="15.75" customHeight="1">
      <c r="K771" s="94"/>
      <c r="M771" s="215"/>
    </row>
    <row r="772" spans="11:13" ht="15.75" customHeight="1">
      <c r="K772" s="94"/>
      <c r="M772" s="215"/>
    </row>
    <row r="773" spans="11:13" ht="15.75" customHeight="1">
      <c r="K773" s="94"/>
      <c r="M773" s="215"/>
    </row>
    <row r="774" spans="11:13" ht="15.75" customHeight="1">
      <c r="K774" s="94"/>
      <c r="M774" s="215"/>
    </row>
    <row r="775" spans="11:13" ht="15.75" customHeight="1">
      <c r="K775" s="94"/>
      <c r="M775" s="215"/>
    </row>
    <row r="776" spans="11:13" ht="15.75" customHeight="1">
      <c r="K776" s="94"/>
      <c r="M776" s="215"/>
    </row>
    <row r="777" spans="11:13" ht="15.75" customHeight="1">
      <c r="K777" s="94"/>
      <c r="M777" s="215"/>
    </row>
    <row r="778" spans="11:13" ht="15.75" customHeight="1">
      <c r="K778" s="94"/>
      <c r="M778" s="215"/>
    </row>
    <row r="779" spans="11:13" ht="15.75" customHeight="1">
      <c r="K779" s="94"/>
      <c r="M779" s="215"/>
    </row>
    <row r="780" spans="11:13" ht="15.75" customHeight="1">
      <c r="K780" s="94"/>
      <c r="M780" s="215"/>
    </row>
    <row r="781" spans="11:13" ht="15.75" customHeight="1">
      <c r="K781" s="94"/>
      <c r="M781" s="215"/>
    </row>
    <row r="782" spans="11:13" ht="15.75" customHeight="1">
      <c r="K782" s="94"/>
      <c r="M782" s="215"/>
    </row>
    <row r="783" spans="11:13" ht="15.75" customHeight="1">
      <c r="K783" s="94"/>
      <c r="M783" s="215"/>
    </row>
    <row r="784" spans="11:13" ht="15.75" customHeight="1">
      <c r="K784" s="94"/>
      <c r="M784" s="215"/>
    </row>
    <row r="785" spans="11:13" ht="15.75" customHeight="1">
      <c r="K785" s="94"/>
      <c r="M785" s="215"/>
    </row>
    <row r="786" spans="11:13" ht="15.75" customHeight="1">
      <c r="K786" s="94"/>
      <c r="M786" s="215"/>
    </row>
    <row r="787" spans="11:13" ht="15.75" customHeight="1">
      <c r="K787" s="94"/>
      <c r="M787" s="215"/>
    </row>
    <row r="788" spans="11:13" ht="15.75" customHeight="1">
      <c r="K788" s="94"/>
      <c r="M788" s="215"/>
    </row>
    <row r="789" spans="11:13" ht="15.75" customHeight="1">
      <c r="K789" s="94"/>
      <c r="M789" s="215"/>
    </row>
    <row r="790" spans="11:13" ht="15.75" customHeight="1">
      <c r="K790" s="94"/>
      <c r="M790" s="215"/>
    </row>
    <row r="791" spans="11:13" ht="15.75" customHeight="1">
      <c r="K791" s="94"/>
      <c r="M791" s="215"/>
    </row>
    <row r="792" spans="11:13" ht="15.75" customHeight="1">
      <c r="K792" s="94"/>
      <c r="M792" s="215"/>
    </row>
    <row r="793" spans="11:13" ht="15.75" customHeight="1">
      <c r="K793" s="94"/>
      <c r="M793" s="215"/>
    </row>
    <row r="794" spans="11:13" ht="15.75" customHeight="1">
      <c r="K794" s="94"/>
      <c r="M794" s="215"/>
    </row>
    <row r="795" spans="11:13" ht="15.75" customHeight="1">
      <c r="K795" s="94"/>
      <c r="M795" s="215"/>
    </row>
    <row r="796" spans="11:13" ht="15.75" customHeight="1">
      <c r="K796" s="94"/>
      <c r="M796" s="215"/>
    </row>
    <row r="797" spans="11:13" ht="15.75" customHeight="1">
      <c r="K797" s="94"/>
      <c r="M797" s="215"/>
    </row>
    <row r="798" spans="11:13" ht="15.75" customHeight="1">
      <c r="K798" s="94"/>
      <c r="M798" s="215"/>
    </row>
    <row r="799" spans="11:13" ht="15.75" customHeight="1">
      <c r="K799" s="94"/>
      <c r="M799" s="215"/>
    </row>
    <row r="800" spans="11:13" ht="15.75" customHeight="1">
      <c r="K800" s="94"/>
      <c r="M800" s="215"/>
    </row>
    <row r="801" spans="11:13" ht="15.75" customHeight="1">
      <c r="K801" s="94"/>
      <c r="M801" s="215"/>
    </row>
    <row r="802" spans="11:13" ht="15.75" customHeight="1">
      <c r="K802" s="94"/>
      <c r="M802" s="215"/>
    </row>
    <row r="803" spans="11:13" ht="15.75" customHeight="1">
      <c r="K803" s="94"/>
      <c r="M803" s="215"/>
    </row>
    <row r="804" spans="11:13" ht="15.75" customHeight="1">
      <c r="K804" s="94"/>
      <c r="M804" s="215"/>
    </row>
    <row r="805" spans="11:13" ht="15.75" customHeight="1">
      <c r="K805" s="94"/>
      <c r="M805" s="215"/>
    </row>
    <row r="806" spans="11:13" ht="15.75" customHeight="1">
      <c r="K806" s="94"/>
      <c r="M806" s="215"/>
    </row>
    <row r="807" spans="11:13" ht="15.75" customHeight="1">
      <c r="K807" s="94"/>
      <c r="M807" s="215"/>
    </row>
    <row r="808" spans="11:13" ht="15.75" customHeight="1">
      <c r="K808" s="94"/>
      <c r="M808" s="215"/>
    </row>
    <row r="809" spans="11:13" ht="15.75" customHeight="1">
      <c r="K809" s="94"/>
      <c r="M809" s="215"/>
    </row>
    <row r="810" spans="11:13" ht="15.75" customHeight="1">
      <c r="K810" s="94"/>
      <c r="M810" s="215"/>
    </row>
    <row r="811" spans="11:13" ht="15.75" customHeight="1">
      <c r="K811" s="94"/>
      <c r="M811" s="215"/>
    </row>
    <row r="812" spans="11:13" ht="15.75" customHeight="1">
      <c r="K812" s="94"/>
      <c r="M812" s="215"/>
    </row>
    <row r="813" spans="11:13" ht="15.75" customHeight="1">
      <c r="K813" s="94"/>
      <c r="M813" s="215"/>
    </row>
    <row r="814" spans="11:13" ht="15.75" customHeight="1">
      <c r="K814" s="94"/>
      <c r="M814" s="215"/>
    </row>
    <row r="815" spans="11:13" ht="15.75" customHeight="1">
      <c r="K815" s="94"/>
      <c r="M815" s="215"/>
    </row>
    <row r="816" spans="11:13" ht="15.75" customHeight="1">
      <c r="K816" s="94"/>
      <c r="M816" s="215"/>
    </row>
    <row r="817" spans="11:13" ht="15.75" customHeight="1">
      <c r="K817" s="94"/>
      <c r="M817" s="215"/>
    </row>
    <row r="818" spans="11:13" ht="15.75" customHeight="1">
      <c r="K818" s="94"/>
      <c r="M818" s="215"/>
    </row>
    <row r="819" spans="11:13" ht="15.75" customHeight="1">
      <c r="K819" s="94"/>
      <c r="M819" s="215"/>
    </row>
    <row r="820" spans="11:13" ht="15.75" customHeight="1">
      <c r="K820" s="94"/>
      <c r="M820" s="215"/>
    </row>
    <row r="821" spans="11:13" ht="15.75" customHeight="1">
      <c r="K821" s="94"/>
      <c r="M821" s="215"/>
    </row>
    <row r="822" spans="11:13" ht="15.75" customHeight="1">
      <c r="K822" s="94"/>
      <c r="M822" s="215"/>
    </row>
    <row r="823" spans="11:13" ht="15.75" customHeight="1">
      <c r="K823" s="94"/>
      <c r="M823" s="215"/>
    </row>
    <row r="824" spans="11:13" ht="15.75" customHeight="1">
      <c r="K824" s="94"/>
      <c r="M824" s="215"/>
    </row>
    <row r="825" spans="11:13" ht="15.75" customHeight="1">
      <c r="K825" s="94"/>
      <c r="M825" s="215"/>
    </row>
    <row r="826" spans="11:13" ht="15.75" customHeight="1">
      <c r="K826" s="94"/>
      <c r="M826" s="215"/>
    </row>
    <row r="827" spans="11:13" ht="15.75" customHeight="1">
      <c r="K827" s="94"/>
      <c r="M827" s="215"/>
    </row>
    <row r="828" spans="11:13" ht="15.75" customHeight="1">
      <c r="K828" s="94"/>
      <c r="M828" s="215"/>
    </row>
    <row r="829" spans="11:13" ht="15.75" customHeight="1">
      <c r="K829" s="94"/>
      <c r="M829" s="215"/>
    </row>
    <row r="830" spans="11:13" ht="15.75" customHeight="1">
      <c r="K830" s="94"/>
      <c r="M830" s="215"/>
    </row>
    <row r="831" spans="11:13" ht="15.75" customHeight="1">
      <c r="K831" s="94"/>
      <c r="M831" s="215"/>
    </row>
    <row r="832" spans="11:13" ht="15.75" customHeight="1">
      <c r="K832" s="94"/>
      <c r="M832" s="215"/>
    </row>
    <row r="833" spans="11:13" ht="15.75" customHeight="1">
      <c r="K833" s="94"/>
      <c r="M833" s="215"/>
    </row>
    <row r="834" spans="11:13" ht="15.75" customHeight="1">
      <c r="K834" s="94"/>
      <c r="M834" s="215"/>
    </row>
    <row r="835" spans="11:13" ht="15.75" customHeight="1">
      <c r="K835" s="94"/>
      <c r="M835" s="215"/>
    </row>
    <row r="836" spans="11:13" ht="15.75" customHeight="1">
      <c r="K836" s="94"/>
      <c r="M836" s="215"/>
    </row>
    <row r="837" spans="11:13" ht="15.75" customHeight="1">
      <c r="K837" s="94"/>
      <c r="M837" s="215"/>
    </row>
    <row r="838" spans="11:13" ht="15.75" customHeight="1">
      <c r="K838" s="94"/>
      <c r="M838" s="215"/>
    </row>
    <row r="839" spans="11:13" ht="15.75" customHeight="1">
      <c r="K839" s="94"/>
      <c r="M839" s="215"/>
    </row>
    <row r="840" spans="11:13" ht="15.75" customHeight="1">
      <c r="K840" s="94"/>
      <c r="M840" s="215"/>
    </row>
    <row r="841" spans="11:13" ht="15.75" customHeight="1">
      <c r="K841" s="94"/>
      <c r="M841" s="215"/>
    </row>
    <row r="842" spans="11:13" ht="15.75" customHeight="1">
      <c r="K842" s="94"/>
      <c r="M842" s="215"/>
    </row>
    <row r="843" spans="11:13" ht="15.75" customHeight="1">
      <c r="K843" s="94"/>
      <c r="M843" s="215"/>
    </row>
    <row r="844" spans="11:13" ht="15.75" customHeight="1">
      <c r="K844" s="94"/>
      <c r="M844" s="215"/>
    </row>
    <row r="845" spans="11:13" ht="15.75" customHeight="1">
      <c r="K845" s="94"/>
      <c r="M845" s="215"/>
    </row>
    <row r="846" spans="11:13" ht="15.75" customHeight="1">
      <c r="K846" s="94"/>
      <c r="M846" s="215"/>
    </row>
    <row r="847" spans="11:13" ht="15.75" customHeight="1">
      <c r="K847" s="94"/>
      <c r="M847" s="215"/>
    </row>
    <row r="848" spans="11:13" ht="15.75" customHeight="1">
      <c r="K848" s="94"/>
      <c r="M848" s="215"/>
    </row>
    <row r="849" spans="11:13" ht="15.75" customHeight="1">
      <c r="K849" s="94"/>
      <c r="M849" s="215"/>
    </row>
    <row r="850" spans="11:13" ht="15.75" customHeight="1">
      <c r="K850" s="94"/>
      <c r="M850" s="215"/>
    </row>
    <row r="851" spans="11:13" ht="15.75" customHeight="1">
      <c r="K851" s="94"/>
      <c r="M851" s="215"/>
    </row>
    <row r="852" spans="11:13" ht="15.75" customHeight="1">
      <c r="K852" s="94"/>
      <c r="M852" s="215"/>
    </row>
    <row r="853" spans="11:13" ht="15.75" customHeight="1">
      <c r="K853" s="94"/>
      <c r="M853" s="215"/>
    </row>
    <row r="854" spans="11:13" ht="15.75" customHeight="1">
      <c r="K854" s="94"/>
      <c r="M854" s="215"/>
    </row>
    <row r="855" spans="11:13" ht="15.75" customHeight="1">
      <c r="K855" s="94"/>
      <c r="M855" s="215"/>
    </row>
    <row r="856" spans="11:13" ht="15.75" customHeight="1">
      <c r="K856" s="94"/>
      <c r="M856" s="215"/>
    </row>
    <row r="857" spans="11:13" ht="15.75" customHeight="1">
      <c r="K857" s="94"/>
      <c r="M857" s="215"/>
    </row>
    <row r="858" spans="11:13" ht="15.75" customHeight="1">
      <c r="K858" s="94"/>
      <c r="M858" s="215"/>
    </row>
    <row r="859" spans="11:13" ht="15.75" customHeight="1">
      <c r="K859" s="94"/>
      <c r="M859" s="215"/>
    </row>
    <row r="860" spans="11:13" ht="15.75" customHeight="1">
      <c r="K860" s="94"/>
      <c r="M860" s="215"/>
    </row>
    <row r="861" spans="11:13" ht="15.75" customHeight="1">
      <c r="K861" s="94"/>
      <c r="M861" s="215"/>
    </row>
    <row r="862" spans="11:13" ht="15.75" customHeight="1">
      <c r="K862" s="94"/>
      <c r="M862" s="215"/>
    </row>
    <row r="863" spans="11:13" ht="15.75" customHeight="1">
      <c r="K863" s="94"/>
      <c r="M863" s="215"/>
    </row>
    <row r="864" spans="11:13" ht="15.75" customHeight="1">
      <c r="K864" s="94"/>
      <c r="M864" s="215"/>
    </row>
    <row r="865" spans="11:13" ht="15.75" customHeight="1">
      <c r="K865" s="94"/>
      <c r="M865" s="215"/>
    </row>
    <row r="866" spans="11:13" ht="15.75" customHeight="1">
      <c r="K866" s="94"/>
      <c r="M866" s="215"/>
    </row>
    <row r="867" spans="11:13" ht="15.75" customHeight="1">
      <c r="K867" s="94"/>
      <c r="M867" s="215"/>
    </row>
    <row r="868" spans="11:13" ht="15.75" customHeight="1">
      <c r="K868" s="94"/>
      <c r="M868" s="215"/>
    </row>
    <row r="869" spans="11:13" ht="15.75" customHeight="1">
      <c r="K869" s="94"/>
      <c r="M869" s="215"/>
    </row>
    <row r="870" spans="11:13" ht="15.75" customHeight="1">
      <c r="K870" s="94"/>
      <c r="M870" s="215"/>
    </row>
    <row r="871" spans="11:13" ht="15.75" customHeight="1">
      <c r="K871" s="94"/>
      <c r="M871" s="215"/>
    </row>
    <row r="872" spans="11:13" ht="15.75" customHeight="1">
      <c r="K872" s="94"/>
      <c r="M872" s="215"/>
    </row>
    <row r="873" spans="11:13" ht="15.75" customHeight="1">
      <c r="K873" s="94"/>
      <c r="M873" s="215"/>
    </row>
    <row r="874" spans="11:13" ht="15.75" customHeight="1">
      <c r="K874" s="94"/>
      <c r="M874" s="215"/>
    </row>
    <row r="875" spans="11:13" ht="15.75" customHeight="1">
      <c r="K875" s="94"/>
      <c r="M875" s="215"/>
    </row>
    <row r="876" spans="11:13" ht="15.75" customHeight="1">
      <c r="K876" s="94"/>
      <c r="M876" s="215"/>
    </row>
    <row r="877" spans="11:13" ht="15.75" customHeight="1">
      <c r="K877" s="94"/>
      <c r="M877" s="215"/>
    </row>
    <row r="878" spans="11:13" ht="15.75" customHeight="1">
      <c r="K878" s="94"/>
      <c r="M878" s="215"/>
    </row>
    <row r="879" spans="11:13" ht="15.75" customHeight="1">
      <c r="K879" s="94"/>
      <c r="M879" s="215"/>
    </row>
    <row r="880" spans="11:13" ht="15.75" customHeight="1">
      <c r="K880" s="94"/>
      <c r="M880" s="215"/>
    </row>
    <row r="881" spans="11:13" ht="15.75" customHeight="1">
      <c r="K881" s="94"/>
      <c r="M881" s="215"/>
    </row>
    <row r="882" spans="11:13" ht="15.75" customHeight="1">
      <c r="K882" s="94"/>
      <c r="M882" s="215"/>
    </row>
    <row r="883" spans="11:13" ht="15.75" customHeight="1">
      <c r="K883" s="94"/>
      <c r="M883" s="215"/>
    </row>
    <row r="884" spans="11:13" ht="15.75" customHeight="1">
      <c r="K884" s="94"/>
      <c r="M884" s="215"/>
    </row>
    <row r="885" spans="11:13" ht="15.75" customHeight="1">
      <c r="K885" s="94"/>
      <c r="M885" s="215"/>
    </row>
    <row r="886" spans="11:13" ht="15.75" customHeight="1">
      <c r="K886" s="94"/>
      <c r="M886" s="215"/>
    </row>
    <row r="887" spans="11:13" ht="15.75" customHeight="1">
      <c r="K887" s="94"/>
      <c r="M887" s="215"/>
    </row>
    <row r="888" spans="11:13" ht="15.75" customHeight="1">
      <c r="K888" s="94"/>
      <c r="M888" s="215"/>
    </row>
    <row r="889" spans="11:13" ht="15.75" customHeight="1">
      <c r="K889" s="94"/>
      <c r="M889" s="215"/>
    </row>
    <row r="890" spans="11:13" ht="15.75" customHeight="1">
      <c r="K890" s="94"/>
      <c r="M890" s="215"/>
    </row>
    <row r="891" spans="11:13" ht="15.75" customHeight="1">
      <c r="K891" s="94"/>
      <c r="M891" s="215"/>
    </row>
    <row r="892" spans="11:13" ht="15.75" customHeight="1">
      <c r="K892" s="94"/>
      <c r="M892" s="215"/>
    </row>
    <row r="893" spans="11:13" ht="15.75" customHeight="1">
      <c r="K893" s="94"/>
      <c r="M893" s="215"/>
    </row>
    <row r="894" spans="11:13" ht="15.75" customHeight="1">
      <c r="K894" s="94"/>
      <c r="M894" s="215"/>
    </row>
    <row r="895" spans="11:13" ht="15.75" customHeight="1">
      <c r="K895" s="94"/>
      <c r="M895" s="215"/>
    </row>
    <row r="896" spans="11:13" ht="15.75" customHeight="1">
      <c r="K896" s="94"/>
      <c r="M896" s="215"/>
    </row>
    <row r="897" spans="11:13" ht="15.75" customHeight="1">
      <c r="K897" s="94"/>
      <c r="M897" s="215"/>
    </row>
    <row r="898" spans="11:13" ht="15.75" customHeight="1">
      <c r="K898" s="94"/>
      <c r="M898" s="215"/>
    </row>
    <row r="899" spans="11:13" ht="15.75" customHeight="1">
      <c r="K899" s="94"/>
      <c r="M899" s="215"/>
    </row>
    <row r="900" spans="11:13" ht="15.75" customHeight="1">
      <c r="K900" s="94"/>
      <c r="M900" s="215"/>
    </row>
    <row r="901" spans="11:13" ht="15.75" customHeight="1">
      <c r="K901" s="94"/>
      <c r="M901" s="215"/>
    </row>
    <row r="902" spans="11:13" ht="15.75" customHeight="1">
      <c r="K902" s="94"/>
      <c r="M902" s="215"/>
    </row>
    <row r="903" spans="11:13" ht="15.75" customHeight="1">
      <c r="K903" s="94"/>
      <c r="M903" s="215"/>
    </row>
    <row r="904" spans="11:13" ht="15.75" customHeight="1">
      <c r="K904" s="94"/>
      <c r="M904" s="215"/>
    </row>
    <row r="905" spans="11:13" ht="15.75" customHeight="1">
      <c r="K905" s="94"/>
      <c r="M905" s="215"/>
    </row>
    <row r="906" spans="11:13" ht="15.75" customHeight="1">
      <c r="K906" s="94"/>
      <c r="M906" s="215"/>
    </row>
    <row r="907" spans="11:13" ht="15.75" customHeight="1">
      <c r="K907" s="94"/>
      <c r="M907" s="215"/>
    </row>
    <row r="908" spans="11:13" ht="15.75" customHeight="1">
      <c r="K908" s="94"/>
      <c r="M908" s="215"/>
    </row>
    <row r="909" spans="11:13" ht="15.75" customHeight="1">
      <c r="K909" s="94"/>
      <c r="M909" s="215"/>
    </row>
    <row r="910" spans="11:13" ht="15.75" customHeight="1">
      <c r="K910" s="94"/>
      <c r="M910" s="215"/>
    </row>
    <row r="911" spans="11:13" ht="15.75" customHeight="1">
      <c r="K911" s="94"/>
      <c r="M911" s="215"/>
    </row>
    <row r="912" spans="11:13" ht="15.75" customHeight="1">
      <c r="K912" s="94"/>
      <c r="M912" s="215"/>
    </row>
    <row r="913" spans="11:13" ht="15.75" customHeight="1">
      <c r="K913" s="94"/>
      <c r="M913" s="215"/>
    </row>
    <row r="914" spans="11:13" ht="15.75" customHeight="1">
      <c r="K914" s="94"/>
      <c r="M914" s="215"/>
    </row>
    <row r="915" spans="11:13" ht="15.75" customHeight="1">
      <c r="K915" s="94"/>
      <c r="M915" s="215"/>
    </row>
    <row r="916" spans="11:13" ht="15.75" customHeight="1">
      <c r="K916" s="94"/>
      <c r="M916" s="215"/>
    </row>
    <row r="917" spans="11:13" ht="15.75" customHeight="1">
      <c r="K917" s="94"/>
      <c r="M917" s="215"/>
    </row>
    <row r="918" spans="11:13" ht="15.75" customHeight="1">
      <c r="K918" s="94"/>
      <c r="M918" s="215"/>
    </row>
    <row r="919" spans="11:13" ht="15.75" customHeight="1">
      <c r="K919" s="94"/>
      <c r="M919" s="215"/>
    </row>
    <row r="920" spans="11:13" ht="15.75" customHeight="1">
      <c r="K920" s="94"/>
      <c r="M920" s="215"/>
    </row>
    <row r="921" spans="11:13" ht="15.75" customHeight="1">
      <c r="K921" s="94"/>
      <c r="M921" s="215"/>
    </row>
    <row r="922" spans="11:13" ht="15.75" customHeight="1">
      <c r="K922" s="94"/>
      <c r="M922" s="215"/>
    </row>
    <row r="923" spans="11:13" ht="15.75" customHeight="1">
      <c r="K923" s="94"/>
      <c r="M923" s="215"/>
    </row>
    <row r="924" spans="11:13" ht="15.75" customHeight="1">
      <c r="K924" s="94"/>
      <c r="M924" s="215"/>
    </row>
    <row r="925" spans="11:13" ht="15.75" customHeight="1">
      <c r="K925" s="94"/>
      <c r="M925" s="215"/>
    </row>
    <row r="926" spans="11:13" ht="15.75" customHeight="1">
      <c r="K926" s="94"/>
      <c r="M926" s="215"/>
    </row>
    <row r="927" spans="11:13" ht="15.75" customHeight="1">
      <c r="K927" s="94"/>
      <c r="M927" s="215"/>
    </row>
    <row r="928" spans="11:13" ht="15.75" customHeight="1">
      <c r="K928" s="94"/>
      <c r="M928" s="215"/>
    </row>
    <row r="929" spans="11:13" ht="15.75" customHeight="1">
      <c r="K929" s="94"/>
      <c r="M929" s="215"/>
    </row>
    <row r="930" spans="11:13" ht="15.75" customHeight="1">
      <c r="K930" s="94"/>
      <c r="M930" s="215"/>
    </row>
    <row r="931" spans="11:13" ht="15.75" customHeight="1">
      <c r="K931" s="94"/>
      <c r="M931" s="215"/>
    </row>
    <row r="932" spans="11:13" ht="15.75" customHeight="1">
      <c r="K932" s="94"/>
      <c r="M932" s="215"/>
    </row>
    <row r="933" spans="11:13" ht="15.75" customHeight="1">
      <c r="K933" s="94"/>
      <c r="M933" s="215"/>
    </row>
    <row r="934" spans="11:13" ht="15.75" customHeight="1">
      <c r="K934" s="94"/>
      <c r="M934" s="215"/>
    </row>
    <row r="935" spans="11:13" ht="15.75" customHeight="1">
      <c r="K935" s="94"/>
      <c r="M935" s="215"/>
    </row>
    <row r="936" spans="11:13" ht="15.75" customHeight="1">
      <c r="K936" s="94"/>
      <c r="M936" s="215"/>
    </row>
    <row r="937" spans="11:13" ht="15.75" customHeight="1">
      <c r="K937" s="94"/>
      <c r="M937" s="215"/>
    </row>
    <row r="938" spans="11:13" ht="15.75" customHeight="1">
      <c r="K938" s="94"/>
      <c r="M938" s="215"/>
    </row>
    <row r="939" spans="11:13" ht="15.75" customHeight="1">
      <c r="K939" s="94"/>
      <c r="M939" s="215"/>
    </row>
    <row r="940" spans="11:13" ht="15.75" customHeight="1">
      <c r="K940" s="94"/>
      <c r="M940" s="215"/>
    </row>
    <row r="941" spans="11:13" ht="15.75" customHeight="1">
      <c r="K941" s="94"/>
      <c r="M941" s="215"/>
    </row>
    <row r="942" spans="11:13" ht="15.75" customHeight="1">
      <c r="K942" s="94"/>
      <c r="M942" s="215"/>
    </row>
    <row r="943" spans="11:13" ht="15.75" customHeight="1">
      <c r="K943" s="94"/>
      <c r="M943" s="215"/>
    </row>
    <row r="944" spans="11:13" ht="15.75" customHeight="1">
      <c r="K944" s="94"/>
      <c r="M944" s="215"/>
    </row>
    <row r="945" spans="11:13" ht="15.75" customHeight="1">
      <c r="K945" s="94"/>
      <c r="M945" s="215"/>
    </row>
    <row r="946" spans="11:13" ht="15.75" customHeight="1">
      <c r="K946" s="94"/>
      <c r="M946" s="215"/>
    </row>
    <row r="947" spans="11:13" ht="15.75" customHeight="1">
      <c r="K947" s="94"/>
      <c r="M947" s="215"/>
    </row>
    <row r="948" spans="11:13" ht="15.75" customHeight="1">
      <c r="K948" s="94"/>
      <c r="M948" s="215"/>
    </row>
    <row r="949" spans="11:13" ht="15.75" customHeight="1">
      <c r="K949" s="94"/>
      <c r="M949" s="215"/>
    </row>
    <row r="950" spans="11:13" ht="15.75" customHeight="1">
      <c r="K950" s="94"/>
      <c r="M950" s="215"/>
    </row>
    <row r="951" spans="11:13" ht="15.75" customHeight="1">
      <c r="K951" s="94"/>
      <c r="M951" s="215"/>
    </row>
    <row r="952" spans="11:13" ht="15.75" customHeight="1">
      <c r="K952" s="94"/>
      <c r="M952" s="215"/>
    </row>
    <row r="953" spans="11:13" ht="15.75" customHeight="1">
      <c r="K953" s="94"/>
      <c r="M953" s="215"/>
    </row>
    <row r="954" spans="11:13" ht="15.75" customHeight="1">
      <c r="K954" s="94"/>
      <c r="M954" s="215"/>
    </row>
    <row r="955" spans="11:13" ht="15.75" customHeight="1">
      <c r="K955" s="94"/>
      <c r="M955" s="215"/>
    </row>
    <row r="956" spans="11:13" ht="15.75" customHeight="1">
      <c r="K956" s="94"/>
      <c r="M956" s="215"/>
    </row>
    <row r="957" spans="11:13" ht="15.75" customHeight="1">
      <c r="K957" s="94"/>
      <c r="M957" s="215"/>
    </row>
    <row r="958" spans="11:13" ht="15.75" customHeight="1">
      <c r="K958" s="94"/>
      <c r="M958" s="215"/>
    </row>
    <row r="959" spans="11:13" ht="15.75" customHeight="1">
      <c r="K959" s="94"/>
      <c r="M959" s="215"/>
    </row>
    <row r="960" spans="11:13" ht="15.75" customHeight="1">
      <c r="K960" s="94"/>
      <c r="M960" s="215"/>
    </row>
    <row r="961" spans="11:13" ht="15.75" customHeight="1">
      <c r="K961" s="94"/>
      <c r="M961" s="215"/>
    </row>
    <row r="962" spans="11:13" ht="15.75" customHeight="1">
      <c r="K962" s="94"/>
      <c r="M962" s="215"/>
    </row>
    <row r="963" spans="11:13" ht="15.75" customHeight="1">
      <c r="K963" s="94"/>
      <c r="M963" s="215"/>
    </row>
    <row r="964" spans="11:13" ht="15.75" customHeight="1">
      <c r="K964" s="94"/>
      <c r="M964" s="215"/>
    </row>
    <row r="965" spans="11:13" ht="15.75" customHeight="1">
      <c r="K965" s="94"/>
      <c r="M965" s="215"/>
    </row>
    <row r="966" spans="11:13" ht="15.75" customHeight="1">
      <c r="K966" s="94"/>
      <c r="M966" s="215"/>
    </row>
    <row r="967" spans="11:13" ht="15.75" customHeight="1">
      <c r="K967" s="94"/>
      <c r="M967" s="215"/>
    </row>
    <row r="968" spans="11:13" ht="15.75" customHeight="1">
      <c r="K968" s="94"/>
      <c r="M968" s="215"/>
    </row>
    <row r="969" spans="11:13" ht="15.75" customHeight="1">
      <c r="K969" s="94"/>
      <c r="M969" s="215"/>
    </row>
    <row r="970" spans="11:13" ht="15.75" customHeight="1">
      <c r="K970" s="94"/>
      <c r="M970" s="215"/>
    </row>
    <row r="971" spans="11:13" ht="15.75" customHeight="1">
      <c r="K971" s="94"/>
      <c r="M971" s="215"/>
    </row>
    <row r="972" spans="11:13" ht="15.75" customHeight="1">
      <c r="K972" s="94"/>
      <c r="M972" s="215"/>
    </row>
    <row r="973" spans="11:13" ht="15.75" customHeight="1">
      <c r="K973" s="94"/>
      <c r="M973" s="215"/>
    </row>
    <row r="974" spans="11:13" ht="15.75" customHeight="1">
      <c r="K974" s="94"/>
      <c r="M974" s="215"/>
    </row>
    <row r="975" spans="11:13" ht="15.75" customHeight="1">
      <c r="K975" s="94"/>
      <c r="M975" s="215"/>
    </row>
    <row r="976" spans="11:13" ht="15.75" customHeight="1">
      <c r="K976" s="94"/>
      <c r="M976" s="215"/>
    </row>
    <row r="977" spans="11:13" ht="15.75" customHeight="1">
      <c r="K977" s="94"/>
      <c r="M977" s="215"/>
    </row>
    <row r="978" spans="11:13" ht="15.75" customHeight="1">
      <c r="K978" s="94"/>
      <c r="M978" s="215"/>
    </row>
    <row r="979" spans="11:13" ht="15.75" customHeight="1">
      <c r="K979" s="94"/>
      <c r="M979" s="215"/>
    </row>
    <row r="980" spans="11:13" ht="15.75" customHeight="1">
      <c r="K980" s="94"/>
      <c r="M980" s="215"/>
    </row>
    <row r="981" spans="11:13" ht="15.75" customHeight="1">
      <c r="K981" s="94"/>
      <c r="M981" s="215"/>
    </row>
    <row r="982" spans="11:13" ht="15.75" customHeight="1">
      <c r="K982" s="94"/>
      <c r="M982" s="215"/>
    </row>
    <row r="983" spans="11:13" ht="15.75" customHeight="1">
      <c r="K983" s="94"/>
      <c r="M983" s="215"/>
    </row>
    <row r="984" spans="11:13" ht="15.75" customHeight="1">
      <c r="K984" s="94"/>
      <c r="M984" s="215"/>
    </row>
    <row r="985" spans="11:13" ht="15.75" customHeight="1">
      <c r="K985" s="94"/>
      <c r="M985" s="215"/>
    </row>
    <row r="986" spans="11:13" ht="15.75" customHeight="1">
      <c r="K986" s="94"/>
      <c r="M986" s="215"/>
    </row>
    <row r="987" spans="11:13" ht="15.75" customHeight="1">
      <c r="K987" s="94"/>
      <c r="M987" s="215"/>
    </row>
    <row r="988" spans="11:13" ht="15.75" customHeight="1">
      <c r="K988" s="94"/>
      <c r="M988" s="215"/>
    </row>
    <row r="989" spans="11:13" ht="15.75" customHeight="1">
      <c r="K989" s="94"/>
      <c r="M989" s="215"/>
    </row>
    <row r="990" spans="11:13" ht="15.75" customHeight="1">
      <c r="K990" s="94"/>
      <c r="M990" s="215"/>
    </row>
    <row r="991" spans="11:13" ht="15.75" customHeight="1">
      <c r="K991" s="94"/>
      <c r="M991" s="215"/>
    </row>
    <row r="992" spans="11:13" ht="15.75" customHeight="1">
      <c r="K992" s="94"/>
      <c r="M992" s="215"/>
    </row>
    <row r="993" spans="11:13" ht="15.75" customHeight="1">
      <c r="K993" s="94"/>
      <c r="M993" s="215"/>
    </row>
    <row r="994" spans="11:13" ht="15.75" customHeight="1">
      <c r="K994" s="94"/>
      <c r="M994" s="215"/>
    </row>
    <row r="995" spans="11:13" ht="15.75" customHeight="1">
      <c r="K995" s="94"/>
      <c r="M995" s="215"/>
    </row>
    <row r="996" spans="11:13" ht="15.75" customHeight="1">
      <c r="K996" s="94"/>
      <c r="M996" s="215"/>
    </row>
    <row r="997" spans="11:13" ht="15.75" customHeight="1">
      <c r="K997" s="94"/>
      <c r="M997" s="215"/>
    </row>
    <row r="998" spans="11:13" ht="15.75" customHeight="1">
      <c r="K998" s="94"/>
      <c r="M998" s="215"/>
    </row>
    <row r="999" spans="11:13" ht="15.75" customHeight="1">
      <c r="K999" s="94"/>
      <c r="M999" s="215"/>
    </row>
  </sheetData>
  <mergeCells count="16">
    <mergeCell ref="A1:S1"/>
    <mergeCell ref="A2:S2"/>
    <mergeCell ref="A3:A4"/>
    <mergeCell ref="B3:B4"/>
    <mergeCell ref="C3:C4"/>
    <mergeCell ref="G3:I3"/>
    <mergeCell ref="J3:J4"/>
    <mergeCell ref="K3:K4"/>
    <mergeCell ref="L3:L4"/>
    <mergeCell ref="M3:M4"/>
    <mergeCell ref="N3:N4"/>
    <mergeCell ref="A199:P199"/>
    <mergeCell ref="O3:Q3"/>
    <mergeCell ref="R3:S3"/>
    <mergeCell ref="T3:T4"/>
    <mergeCell ref="U3:U4"/>
  </mergeCells>
  <pageMargins left="0.11805555555555557" right="0.11805555555555557" top="0.35416666666666669" bottom="0.35416666666666669" header="0" footer="0"/>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0"/>
  <sheetViews>
    <sheetView workbookViewId="0"/>
  </sheetViews>
  <sheetFormatPr defaultColWidth="14.42578125" defaultRowHeight="15" customHeight="1"/>
  <cols>
    <col min="1" max="1" width="8.7109375" customWidth="1"/>
    <col min="2" max="2" width="22" customWidth="1"/>
    <col min="3" max="15" width="8.7109375" customWidth="1"/>
    <col min="16" max="16" width="7.42578125" customWidth="1"/>
    <col min="17" max="17" width="6.7109375" customWidth="1"/>
    <col min="18" max="18" width="7" customWidth="1"/>
    <col min="19" max="19" width="6.5703125" customWidth="1"/>
    <col min="20" max="20" width="6.7109375" customWidth="1"/>
    <col min="21" max="21" width="7" customWidth="1"/>
    <col min="22" max="26" width="8.7109375" customWidth="1"/>
  </cols>
  <sheetData>
    <row r="1" spans="1:24">
      <c r="A1" s="102" t="s">
        <v>210</v>
      </c>
      <c r="C1" s="187"/>
      <c r="D1" s="6"/>
      <c r="E1" s="6"/>
      <c r="G1" s="6"/>
      <c r="H1" s="6"/>
    </row>
    <row r="2" spans="1:24">
      <c r="A2" s="102"/>
      <c r="D2" s="6"/>
      <c r="E2" s="6"/>
      <c r="G2" s="6"/>
      <c r="H2" s="6"/>
    </row>
    <row r="3" spans="1:24">
      <c r="A3" s="214" t="s">
        <v>171</v>
      </c>
      <c r="D3" s="6"/>
      <c r="E3" s="6"/>
      <c r="G3" s="6"/>
      <c r="H3" s="6"/>
    </row>
    <row r="4" spans="1:24" ht="14.25" customHeight="1">
      <c r="C4" s="251" t="s">
        <v>172</v>
      </c>
      <c r="D4" s="252"/>
      <c r="E4" s="252"/>
      <c r="F4" s="252"/>
      <c r="G4" s="252"/>
      <c r="H4" s="252"/>
      <c r="I4" s="252"/>
      <c r="J4" s="252"/>
      <c r="K4" s="252"/>
      <c r="L4" s="252"/>
      <c r="M4" s="252"/>
      <c r="N4" s="253"/>
      <c r="O4" s="254" t="s">
        <v>173</v>
      </c>
      <c r="P4" s="252"/>
      <c r="Q4" s="252"/>
      <c r="R4" s="252"/>
      <c r="S4" s="252"/>
      <c r="T4" s="252"/>
      <c r="U4" s="252"/>
      <c r="V4" s="254" t="s">
        <v>174</v>
      </c>
      <c r="W4" s="252"/>
      <c r="X4" s="253"/>
    </row>
    <row r="5" spans="1:24" ht="14.25" customHeight="1">
      <c r="A5" s="256" t="s">
        <v>175</v>
      </c>
      <c r="B5" s="256" t="s">
        <v>176</v>
      </c>
      <c r="C5" s="257" t="s">
        <v>177</v>
      </c>
      <c r="D5" s="257" t="s">
        <v>178</v>
      </c>
      <c r="E5" s="237" t="s">
        <v>179</v>
      </c>
      <c r="F5" s="237" t="s">
        <v>180</v>
      </c>
      <c r="G5" s="238" t="s">
        <v>181</v>
      </c>
      <c r="H5" s="239" t="s">
        <v>182</v>
      </c>
      <c r="I5" s="241" t="s">
        <v>183</v>
      </c>
      <c r="J5" s="239" t="s">
        <v>182</v>
      </c>
      <c r="K5" s="237" t="s">
        <v>184</v>
      </c>
      <c r="L5" s="237" t="s">
        <v>185</v>
      </c>
      <c r="M5" s="243" t="s">
        <v>186</v>
      </c>
      <c r="N5" s="240"/>
      <c r="O5" s="273" t="s">
        <v>199</v>
      </c>
      <c r="P5" s="217"/>
      <c r="Q5" s="274" t="s">
        <v>200</v>
      </c>
      <c r="R5" s="240"/>
      <c r="S5" s="279" t="s">
        <v>211</v>
      </c>
      <c r="T5" s="253"/>
      <c r="U5" s="258" t="s">
        <v>187</v>
      </c>
      <c r="V5" s="258" t="s">
        <v>188</v>
      </c>
      <c r="W5" s="259" t="s">
        <v>189</v>
      </c>
      <c r="X5" s="258" t="s">
        <v>190</v>
      </c>
    </row>
    <row r="6" spans="1:24" ht="25.5" customHeight="1">
      <c r="A6" s="236"/>
      <c r="B6" s="236"/>
      <c r="C6" s="236"/>
      <c r="D6" s="236"/>
      <c r="E6" s="236"/>
      <c r="F6" s="236"/>
      <c r="G6" s="236"/>
      <c r="H6" s="240"/>
      <c r="I6" s="242"/>
      <c r="J6" s="240"/>
      <c r="K6" s="236"/>
      <c r="L6" s="236"/>
      <c r="M6" s="103" t="s">
        <v>191</v>
      </c>
      <c r="N6" s="103" t="s">
        <v>192</v>
      </c>
      <c r="O6" s="123" t="s">
        <v>179</v>
      </c>
      <c r="P6" s="124" t="s">
        <v>180</v>
      </c>
      <c r="Q6" s="123" t="s">
        <v>179</v>
      </c>
      <c r="R6" s="124" t="s">
        <v>180</v>
      </c>
      <c r="S6" s="125" t="s">
        <v>179</v>
      </c>
      <c r="T6" s="126" t="s">
        <v>180</v>
      </c>
      <c r="U6" s="236"/>
      <c r="V6" s="236"/>
      <c r="W6" s="242"/>
      <c r="X6" s="236"/>
    </row>
    <row r="7" spans="1:24">
      <c r="A7" s="104"/>
      <c r="B7" s="104"/>
      <c r="C7" s="105"/>
      <c r="D7" s="106"/>
      <c r="E7" s="107"/>
      <c r="F7" s="107"/>
      <c r="G7" s="107"/>
      <c r="H7" s="107"/>
      <c r="I7" s="107"/>
      <c r="J7" s="107"/>
      <c r="K7" s="107"/>
      <c r="L7" s="107"/>
      <c r="M7" s="108"/>
      <c r="N7" s="108"/>
      <c r="O7" s="196"/>
      <c r="P7" s="196"/>
      <c r="Q7" s="196"/>
      <c r="R7" s="196"/>
      <c r="S7" s="196"/>
      <c r="T7" s="196"/>
      <c r="U7" s="109"/>
      <c r="V7" s="109"/>
      <c r="W7" s="109"/>
      <c r="X7" s="109"/>
    </row>
    <row r="8" spans="1:24">
      <c r="A8" s="255">
        <v>1</v>
      </c>
      <c r="B8" s="278" t="s">
        <v>27</v>
      </c>
      <c r="C8" s="127" t="s">
        <v>193</v>
      </c>
      <c r="D8" s="128">
        <v>6</v>
      </c>
      <c r="E8" s="112">
        <v>8</v>
      </c>
      <c r="F8" s="113">
        <v>0</v>
      </c>
      <c r="G8" s="128">
        <f t="shared" ref="G8:G37" si="0">E8+(F8*0.6)</f>
        <v>8</v>
      </c>
      <c r="H8" s="136">
        <f t="shared" ref="H8:H37" si="1">G8/D8*100</f>
        <v>133.33333333333331</v>
      </c>
      <c r="I8" s="244">
        <f>(G8+G9)/2</f>
        <v>7.5</v>
      </c>
      <c r="J8" s="246">
        <f>I8/D8*100</f>
        <v>125</v>
      </c>
      <c r="K8" s="244">
        <f>IF(I8&lt;D8,"nema normu",D8)</f>
        <v>6</v>
      </c>
      <c r="L8" s="244">
        <f>IF(I8&gt;D8,I8-D8,0)</f>
        <v>1.5</v>
      </c>
      <c r="M8" s="235">
        <v>1</v>
      </c>
      <c r="N8" s="235">
        <v>2</v>
      </c>
      <c r="O8" s="117"/>
      <c r="P8" s="117"/>
      <c r="Q8" s="117"/>
      <c r="R8" s="200"/>
      <c r="S8" s="117"/>
      <c r="T8" s="117"/>
      <c r="U8" s="110"/>
      <c r="V8" s="110">
        <f t="shared" ref="V8:V26" si="2">G8+U8</f>
        <v>8</v>
      </c>
      <c r="W8" s="235">
        <f>(V8+V9)/2</f>
        <v>7.5</v>
      </c>
      <c r="X8" s="235">
        <f>W8-D8</f>
        <v>1.5</v>
      </c>
    </row>
    <row r="9" spans="1:24">
      <c r="A9" s="236"/>
      <c r="B9" s="236"/>
      <c r="C9" s="110" t="s">
        <v>194</v>
      </c>
      <c r="D9" s="111">
        <v>6</v>
      </c>
      <c r="E9" s="112">
        <v>7</v>
      </c>
      <c r="F9" s="113">
        <v>0</v>
      </c>
      <c r="G9" s="111">
        <f t="shared" si="0"/>
        <v>7</v>
      </c>
      <c r="H9" s="114">
        <f t="shared" si="1"/>
        <v>116.66666666666667</v>
      </c>
      <c r="I9" s="236"/>
      <c r="J9" s="236"/>
      <c r="K9" s="236"/>
      <c r="L9" s="236"/>
      <c r="M9" s="236"/>
      <c r="N9" s="236"/>
      <c r="O9" s="117"/>
      <c r="P9" s="117"/>
      <c r="Q9" s="117"/>
      <c r="R9" s="200"/>
      <c r="S9" s="117"/>
      <c r="T9" s="117"/>
      <c r="U9" s="110"/>
      <c r="V9" s="110">
        <f t="shared" si="2"/>
        <v>7</v>
      </c>
      <c r="W9" s="236"/>
      <c r="X9" s="236"/>
    </row>
    <row r="10" spans="1:24">
      <c r="A10" s="255">
        <v>2</v>
      </c>
      <c r="B10" s="278" t="s">
        <v>36</v>
      </c>
      <c r="C10" s="127" t="s">
        <v>193</v>
      </c>
      <c r="D10" s="128">
        <v>6</v>
      </c>
      <c r="E10" s="112">
        <v>12</v>
      </c>
      <c r="F10" s="113">
        <v>0</v>
      </c>
      <c r="G10" s="128">
        <f t="shared" si="0"/>
        <v>12</v>
      </c>
      <c r="H10" s="136">
        <f t="shared" si="1"/>
        <v>200</v>
      </c>
      <c r="I10" s="244">
        <f>(G10+G11)/2</f>
        <v>7</v>
      </c>
      <c r="J10" s="246">
        <f>I10/D10*100</f>
        <v>116.66666666666667</v>
      </c>
      <c r="K10" s="244">
        <f>IF(I10&lt;D10,"nema normu",D10)</f>
        <v>6</v>
      </c>
      <c r="L10" s="244">
        <f>IF(I10&gt;D10,I10-D10,0)</f>
        <v>1</v>
      </c>
      <c r="M10" s="235">
        <v>3</v>
      </c>
      <c r="N10" s="235">
        <v>2</v>
      </c>
      <c r="O10" s="117"/>
      <c r="P10" s="117"/>
      <c r="Q10" s="117">
        <v>2</v>
      </c>
      <c r="R10" s="200"/>
      <c r="S10" s="117">
        <v>0</v>
      </c>
      <c r="T10" s="117"/>
      <c r="U10" s="110">
        <v>2</v>
      </c>
      <c r="V10" s="110">
        <f t="shared" si="2"/>
        <v>14</v>
      </c>
      <c r="W10" s="235">
        <f>(V10+V11)/2</f>
        <v>8</v>
      </c>
      <c r="X10" s="235">
        <f>W10-D10</f>
        <v>2</v>
      </c>
    </row>
    <row r="11" spans="1:24">
      <c r="A11" s="236"/>
      <c r="B11" s="236"/>
      <c r="C11" s="110" t="s">
        <v>194</v>
      </c>
      <c r="D11" s="111">
        <v>6</v>
      </c>
      <c r="E11" s="112">
        <v>2</v>
      </c>
      <c r="F11" s="113">
        <v>0</v>
      </c>
      <c r="G11" s="111">
        <f t="shared" si="0"/>
        <v>2</v>
      </c>
      <c r="H11" s="114">
        <f t="shared" si="1"/>
        <v>33.333333333333329</v>
      </c>
      <c r="I11" s="236"/>
      <c r="J11" s="236"/>
      <c r="K11" s="236"/>
      <c r="L11" s="236"/>
      <c r="M11" s="236"/>
      <c r="N11" s="236"/>
      <c r="O11" s="117"/>
      <c r="P11" s="117"/>
      <c r="Q11" s="117">
        <v>0</v>
      </c>
      <c r="R11" s="200"/>
      <c r="S11" s="117"/>
      <c r="T11" s="117"/>
      <c r="U11" s="110">
        <v>0</v>
      </c>
      <c r="V11" s="110">
        <f t="shared" si="2"/>
        <v>2</v>
      </c>
      <c r="W11" s="236"/>
      <c r="X11" s="236"/>
    </row>
    <row r="12" spans="1:24">
      <c r="A12" s="255">
        <v>3</v>
      </c>
      <c r="B12" s="278" t="s">
        <v>49</v>
      </c>
      <c r="C12" s="127" t="s">
        <v>193</v>
      </c>
      <c r="D12" s="128">
        <v>6</v>
      </c>
      <c r="E12" s="112">
        <v>8</v>
      </c>
      <c r="F12" s="113">
        <v>6</v>
      </c>
      <c r="G12" s="128">
        <f t="shared" si="0"/>
        <v>11.6</v>
      </c>
      <c r="H12" s="136">
        <f t="shared" si="1"/>
        <v>193.33333333333334</v>
      </c>
      <c r="I12" s="244">
        <f>(G12+G13)/2</f>
        <v>6.3999999999999995</v>
      </c>
      <c r="J12" s="246">
        <f>I12/D12*100</f>
        <v>106.66666666666667</v>
      </c>
      <c r="K12" s="244">
        <f>IF(I12&lt;D12,"nema normu",D12)</f>
        <v>6</v>
      </c>
      <c r="L12" s="244">
        <f>IF(I12&gt;D12,I12-D12,0)</f>
        <v>0.39999999999999947</v>
      </c>
      <c r="M12" s="277">
        <v>2</v>
      </c>
      <c r="N12" s="277">
        <v>1</v>
      </c>
      <c r="O12" s="117">
        <v>0</v>
      </c>
      <c r="P12" s="117">
        <v>0</v>
      </c>
      <c r="Q12" s="117"/>
      <c r="R12" s="200"/>
      <c r="S12" s="117"/>
      <c r="T12" s="117"/>
      <c r="U12" s="110"/>
      <c r="V12" s="110">
        <f t="shared" si="2"/>
        <v>11.6</v>
      </c>
      <c r="W12" s="235">
        <f>(V12+V13)/2</f>
        <v>6.3999999999999995</v>
      </c>
      <c r="X12" s="235">
        <f>W12-D12</f>
        <v>0.39999999999999947</v>
      </c>
    </row>
    <row r="13" spans="1:24">
      <c r="A13" s="236"/>
      <c r="B13" s="236"/>
      <c r="C13" s="110" t="s">
        <v>194</v>
      </c>
      <c r="D13" s="111">
        <v>6</v>
      </c>
      <c r="E13" s="112">
        <v>0</v>
      </c>
      <c r="F13" s="113">
        <v>2</v>
      </c>
      <c r="G13" s="111">
        <f t="shared" si="0"/>
        <v>1.2</v>
      </c>
      <c r="H13" s="114">
        <f t="shared" si="1"/>
        <v>20</v>
      </c>
      <c r="I13" s="236"/>
      <c r="J13" s="236"/>
      <c r="K13" s="236"/>
      <c r="L13" s="236"/>
      <c r="M13" s="236"/>
      <c r="N13" s="236"/>
      <c r="O13" s="117"/>
      <c r="P13" s="117"/>
      <c r="Q13" s="117"/>
      <c r="R13" s="200"/>
      <c r="S13" s="117"/>
      <c r="T13" s="117"/>
      <c r="U13" s="110"/>
      <c r="V13" s="110">
        <f t="shared" si="2"/>
        <v>1.2</v>
      </c>
      <c r="W13" s="236"/>
      <c r="X13" s="236"/>
    </row>
    <row r="14" spans="1:24">
      <c r="A14" s="255">
        <v>4</v>
      </c>
      <c r="B14" s="278" t="s">
        <v>212</v>
      </c>
      <c r="C14" s="127" t="s">
        <v>193</v>
      </c>
      <c r="D14" s="128">
        <v>6</v>
      </c>
      <c r="E14" s="112">
        <v>4</v>
      </c>
      <c r="F14" s="113">
        <v>0</v>
      </c>
      <c r="G14" s="128">
        <f t="shared" si="0"/>
        <v>4</v>
      </c>
      <c r="H14" s="136">
        <f t="shared" si="1"/>
        <v>66.666666666666657</v>
      </c>
      <c r="I14" s="244">
        <f>(G14+G15)/2</f>
        <v>6</v>
      </c>
      <c r="J14" s="246">
        <f>I14/D14*100</f>
        <v>100</v>
      </c>
      <c r="K14" s="244">
        <f>IF(I14&lt;D14,"nema normu",D14)</f>
        <v>6</v>
      </c>
      <c r="L14" s="244">
        <f>IF(I14&gt;D14,I14-D14,0)</f>
        <v>0</v>
      </c>
      <c r="M14" s="277">
        <v>3</v>
      </c>
      <c r="N14" s="277">
        <v>0</v>
      </c>
      <c r="O14" s="117"/>
      <c r="P14" s="117"/>
      <c r="Q14" s="117"/>
      <c r="R14" s="200"/>
      <c r="S14" s="117"/>
      <c r="T14" s="117"/>
      <c r="U14" s="110"/>
      <c r="V14" s="110">
        <f t="shared" si="2"/>
        <v>4</v>
      </c>
      <c r="W14" s="235">
        <f>(V14+V15)/2</f>
        <v>6</v>
      </c>
      <c r="X14" s="235">
        <f>W14-D14</f>
        <v>0</v>
      </c>
    </row>
    <row r="15" spans="1:24">
      <c r="A15" s="236"/>
      <c r="B15" s="226"/>
      <c r="C15" s="110" t="s">
        <v>194</v>
      </c>
      <c r="D15" s="111">
        <v>6</v>
      </c>
      <c r="E15" s="112">
        <v>8</v>
      </c>
      <c r="F15" s="113">
        <v>0</v>
      </c>
      <c r="G15" s="111">
        <f t="shared" si="0"/>
        <v>8</v>
      </c>
      <c r="H15" s="114">
        <f t="shared" si="1"/>
        <v>133.33333333333331</v>
      </c>
      <c r="I15" s="236"/>
      <c r="J15" s="236"/>
      <c r="K15" s="236"/>
      <c r="L15" s="236"/>
      <c r="M15" s="236"/>
      <c r="N15" s="236"/>
      <c r="O15" s="117"/>
      <c r="P15" s="117"/>
      <c r="Q15" s="117"/>
      <c r="R15" s="200"/>
      <c r="S15" s="117"/>
      <c r="T15" s="117"/>
      <c r="U15" s="110"/>
      <c r="V15" s="110">
        <f t="shared" si="2"/>
        <v>8</v>
      </c>
      <c r="W15" s="236"/>
      <c r="X15" s="236"/>
    </row>
    <row r="16" spans="1:24">
      <c r="A16" s="235">
        <v>5</v>
      </c>
      <c r="B16" s="278" t="s">
        <v>54</v>
      </c>
      <c r="C16" s="127" t="s">
        <v>193</v>
      </c>
      <c r="D16" s="128">
        <v>6</v>
      </c>
      <c r="E16" s="112">
        <v>4</v>
      </c>
      <c r="F16" s="113"/>
      <c r="G16" s="128">
        <f t="shared" si="0"/>
        <v>4</v>
      </c>
      <c r="H16" s="136">
        <f t="shared" si="1"/>
        <v>66.666666666666657</v>
      </c>
      <c r="I16" s="244">
        <f>(G16+G17)/2</f>
        <v>6</v>
      </c>
      <c r="J16" s="246">
        <f>I16/D16*100</f>
        <v>100</v>
      </c>
      <c r="K16" s="244">
        <f>IF(I16&lt;D16,"nema normu",D16)</f>
        <v>6</v>
      </c>
      <c r="L16" s="244">
        <f>IF(I16&gt;D16,I16-D16,0)</f>
        <v>0</v>
      </c>
      <c r="M16" s="277">
        <v>1</v>
      </c>
      <c r="N16" s="277">
        <v>2</v>
      </c>
      <c r="O16" s="117"/>
      <c r="P16" s="117"/>
      <c r="Q16" s="117"/>
      <c r="R16" s="200"/>
      <c r="S16" s="117"/>
      <c r="T16" s="117"/>
      <c r="U16" s="110"/>
      <c r="V16" s="110">
        <f t="shared" si="2"/>
        <v>4</v>
      </c>
      <c r="W16" s="235">
        <f>(V16+V17)/2</f>
        <v>6</v>
      </c>
      <c r="X16" s="235">
        <f>W16-D16</f>
        <v>0</v>
      </c>
    </row>
    <row r="17" spans="1:24">
      <c r="A17" s="236"/>
      <c r="B17" s="236"/>
      <c r="C17" s="110" t="s">
        <v>194</v>
      </c>
      <c r="D17" s="111">
        <v>6</v>
      </c>
      <c r="E17" s="112">
        <v>8</v>
      </c>
      <c r="F17" s="113"/>
      <c r="G17" s="111">
        <f t="shared" si="0"/>
        <v>8</v>
      </c>
      <c r="H17" s="114">
        <f t="shared" si="1"/>
        <v>133.33333333333331</v>
      </c>
      <c r="I17" s="236"/>
      <c r="J17" s="236"/>
      <c r="K17" s="236"/>
      <c r="L17" s="236"/>
      <c r="M17" s="236"/>
      <c r="N17" s="236"/>
      <c r="O17" s="117"/>
      <c r="P17" s="117"/>
      <c r="Q17" s="117"/>
      <c r="R17" s="200"/>
      <c r="S17" s="117"/>
      <c r="T17" s="117"/>
      <c r="U17" s="110"/>
      <c r="V17" s="110">
        <f t="shared" si="2"/>
        <v>8</v>
      </c>
      <c r="W17" s="236"/>
      <c r="X17" s="236"/>
    </row>
    <row r="18" spans="1:24">
      <c r="A18" s="235">
        <v>6</v>
      </c>
      <c r="B18" s="278" t="s">
        <v>37</v>
      </c>
      <c r="C18" s="127" t="s">
        <v>193</v>
      </c>
      <c r="D18" s="128">
        <v>6</v>
      </c>
      <c r="E18" s="112">
        <v>4</v>
      </c>
      <c r="F18" s="113">
        <v>0</v>
      </c>
      <c r="G18" s="128">
        <f t="shared" si="0"/>
        <v>4</v>
      </c>
      <c r="H18" s="136">
        <f t="shared" si="1"/>
        <v>66.666666666666657</v>
      </c>
      <c r="I18" s="244">
        <f>(G18+G19)/2</f>
        <v>5</v>
      </c>
      <c r="J18" s="246">
        <f>I18/D18*100</f>
        <v>83.333333333333343</v>
      </c>
      <c r="K18" s="244" t="str">
        <f>IF(I18&lt;D18,"nema normu",D18)</f>
        <v>nema normu</v>
      </c>
      <c r="L18" s="244">
        <f>IF(I18&gt;D18,I18-D18,0)</f>
        <v>0</v>
      </c>
      <c r="M18" s="277">
        <v>2</v>
      </c>
      <c r="N18" s="277">
        <v>1</v>
      </c>
      <c r="O18" s="117"/>
      <c r="P18" s="117"/>
      <c r="Q18" s="117"/>
      <c r="R18" s="200"/>
      <c r="S18" s="117"/>
      <c r="T18" s="117"/>
      <c r="U18" s="110"/>
      <c r="V18" s="110">
        <f t="shared" si="2"/>
        <v>4</v>
      </c>
      <c r="W18" s="235">
        <f>(V18+V19)/2</f>
        <v>5</v>
      </c>
      <c r="X18" s="235">
        <f>W18-D18</f>
        <v>-1</v>
      </c>
    </row>
    <row r="19" spans="1:24">
      <c r="A19" s="236"/>
      <c r="B19" s="236"/>
      <c r="C19" s="110" t="s">
        <v>194</v>
      </c>
      <c r="D19" s="111">
        <v>6</v>
      </c>
      <c r="E19" s="112">
        <v>6</v>
      </c>
      <c r="F19" s="113">
        <v>0</v>
      </c>
      <c r="G19" s="111">
        <f t="shared" si="0"/>
        <v>6</v>
      </c>
      <c r="H19" s="114">
        <f t="shared" si="1"/>
        <v>100</v>
      </c>
      <c r="I19" s="236"/>
      <c r="J19" s="236"/>
      <c r="K19" s="236"/>
      <c r="L19" s="236"/>
      <c r="M19" s="236"/>
      <c r="N19" s="236"/>
      <c r="O19" s="117"/>
      <c r="P19" s="117"/>
      <c r="Q19" s="117"/>
      <c r="R19" s="200"/>
      <c r="S19" s="117"/>
      <c r="T19" s="117"/>
      <c r="U19" s="110"/>
      <c r="V19" s="110">
        <f t="shared" si="2"/>
        <v>6</v>
      </c>
      <c r="W19" s="236"/>
      <c r="X19" s="236"/>
    </row>
    <row r="20" spans="1:24">
      <c r="A20" s="235">
        <v>7</v>
      </c>
      <c r="B20" s="278" t="s">
        <v>66</v>
      </c>
      <c r="C20" s="127" t="s">
        <v>193</v>
      </c>
      <c r="D20" s="128">
        <v>6</v>
      </c>
      <c r="E20" s="112">
        <v>4</v>
      </c>
      <c r="F20" s="113">
        <v>0</v>
      </c>
      <c r="G20" s="128">
        <f t="shared" si="0"/>
        <v>4</v>
      </c>
      <c r="H20" s="136">
        <f t="shared" si="1"/>
        <v>66.666666666666657</v>
      </c>
      <c r="I20" s="244">
        <f>(G20+G21)/2</f>
        <v>6</v>
      </c>
      <c r="J20" s="246">
        <f>I20/D20*100</f>
        <v>100</v>
      </c>
      <c r="K20" s="244">
        <f>IF(I20&lt;D20,"nema normu",D20)</f>
        <v>6</v>
      </c>
      <c r="L20" s="244">
        <f>IF(I20&gt;D20,I20-D20,0)</f>
        <v>0</v>
      </c>
      <c r="M20" s="277">
        <v>1</v>
      </c>
      <c r="N20" s="277">
        <v>2</v>
      </c>
      <c r="O20" s="117"/>
      <c r="P20" s="117"/>
      <c r="Q20" s="117"/>
      <c r="R20" s="200"/>
      <c r="S20" s="117"/>
      <c r="T20" s="117"/>
      <c r="U20" s="110"/>
      <c r="V20" s="110">
        <f t="shared" si="2"/>
        <v>4</v>
      </c>
      <c r="W20" s="235">
        <f>(V20+V21)/2</f>
        <v>6</v>
      </c>
      <c r="X20" s="235">
        <f>W20-D20</f>
        <v>0</v>
      </c>
    </row>
    <row r="21" spans="1:24" ht="15.75" customHeight="1">
      <c r="A21" s="236"/>
      <c r="B21" s="236"/>
      <c r="C21" s="110" t="s">
        <v>194</v>
      </c>
      <c r="D21" s="111">
        <v>6</v>
      </c>
      <c r="E21" s="112">
        <v>8</v>
      </c>
      <c r="F21" s="113">
        <v>0</v>
      </c>
      <c r="G21" s="111">
        <f t="shared" si="0"/>
        <v>8</v>
      </c>
      <c r="H21" s="114">
        <f t="shared" si="1"/>
        <v>133.33333333333331</v>
      </c>
      <c r="I21" s="236"/>
      <c r="J21" s="236"/>
      <c r="K21" s="236"/>
      <c r="L21" s="236"/>
      <c r="M21" s="236"/>
      <c r="N21" s="236"/>
      <c r="O21" s="117"/>
      <c r="P21" s="117"/>
      <c r="Q21" s="117"/>
      <c r="R21" s="200"/>
      <c r="S21" s="117"/>
      <c r="T21" s="117"/>
      <c r="U21" s="110"/>
      <c r="V21" s="110">
        <f t="shared" si="2"/>
        <v>8</v>
      </c>
      <c r="W21" s="236"/>
      <c r="X21" s="236"/>
    </row>
    <row r="22" spans="1:24" ht="15.75" customHeight="1">
      <c r="A22" s="235">
        <v>8</v>
      </c>
      <c r="B22" s="278" t="s">
        <v>69</v>
      </c>
      <c r="C22" s="127" t="s">
        <v>193</v>
      </c>
      <c r="D22" s="128">
        <v>3</v>
      </c>
      <c r="E22" s="112">
        <v>8</v>
      </c>
      <c r="F22" s="113">
        <v>0</v>
      </c>
      <c r="G22" s="128">
        <f t="shared" si="0"/>
        <v>8</v>
      </c>
      <c r="H22" s="136">
        <f t="shared" si="1"/>
        <v>266.66666666666663</v>
      </c>
      <c r="I22" s="244">
        <f>(G22+G23)/2</f>
        <v>6</v>
      </c>
      <c r="J22" s="246">
        <f>I22/D22*100</f>
        <v>200</v>
      </c>
      <c r="K22" s="244">
        <f>IF(I22&lt;D22,"nema normu",D22)</f>
        <v>3</v>
      </c>
      <c r="L22" s="244">
        <f>IF(I22&gt;D22,I22-D22,0)</f>
        <v>3</v>
      </c>
      <c r="M22" s="277">
        <v>2</v>
      </c>
      <c r="N22" s="277">
        <v>1</v>
      </c>
      <c r="O22" s="117"/>
      <c r="P22" s="117"/>
      <c r="Q22" s="117"/>
      <c r="R22" s="200"/>
      <c r="S22" s="117"/>
      <c r="T22" s="117"/>
      <c r="U22" s="110"/>
      <c r="V22" s="110">
        <f t="shared" si="2"/>
        <v>8</v>
      </c>
      <c r="W22" s="235">
        <f>(V22+V23)/2</f>
        <v>8</v>
      </c>
      <c r="X22" s="235">
        <f>W22-D22</f>
        <v>5</v>
      </c>
    </row>
    <row r="23" spans="1:24" ht="15.75" customHeight="1">
      <c r="A23" s="236"/>
      <c r="B23" s="236"/>
      <c r="C23" s="110" t="s">
        <v>194</v>
      </c>
      <c r="D23" s="111">
        <v>3</v>
      </c>
      <c r="E23" s="112">
        <v>4</v>
      </c>
      <c r="F23" s="113">
        <v>0</v>
      </c>
      <c r="G23" s="111">
        <f t="shared" si="0"/>
        <v>4</v>
      </c>
      <c r="H23" s="114">
        <f t="shared" si="1"/>
        <v>133.33333333333331</v>
      </c>
      <c r="I23" s="236"/>
      <c r="J23" s="236"/>
      <c r="K23" s="236"/>
      <c r="L23" s="236"/>
      <c r="M23" s="236"/>
      <c r="N23" s="236"/>
      <c r="O23" s="117">
        <v>4</v>
      </c>
      <c r="P23" s="117"/>
      <c r="Q23" s="117"/>
      <c r="R23" s="200"/>
      <c r="S23" s="117"/>
      <c r="T23" s="117"/>
      <c r="U23" s="110">
        <v>4</v>
      </c>
      <c r="V23" s="110">
        <f t="shared" si="2"/>
        <v>8</v>
      </c>
      <c r="W23" s="236"/>
      <c r="X23" s="236"/>
    </row>
    <row r="24" spans="1:24" ht="15.75" customHeight="1">
      <c r="A24" s="235">
        <v>9</v>
      </c>
      <c r="B24" s="278" t="s">
        <v>213</v>
      </c>
      <c r="C24" s="110" t="s">
        <v>193</v>
      </c>
      <c r="D24" s="198">
        <v>6</v>
      </c>
      <c r="E24" s="112">
        <v>8</v>
      </c>
      <c r="F24" s="113">
        <v>0</v>
      </c>
      <c r="G24" s="111">
        <f t="shared" si="0"/>
        <v>8</v>
      </c>
      <c r="H24" s="114">
        <f t="shared" si="1"/>
        <v>133.33333333333331</v>
      </c>
      <c r="I24" s="244">
        <f>(G24+G25)/2</f>
        <v>6</v>
      </c>
      <c r="J24" s="246">
        <f>I24/D24*100</f>
        <v>100</v>
      </c>
      <c r="K24" s="244">
        <f>IF(I24&lt;D24,"nema normu",D24)</f>
        <v>6</v>
      </c>
      <c r="L24" s="244">
        <f>IF(I24&gt;D24,I24-D24,0)</f>
        <v>0</v>
      </c>
      <c r="M24" s="277">
        <v>1</v>
      </c>
      <c r="N24" s="277">
        <v>2</v>
      </c>
      <c r="O24" s="117"/>
      <c r="P24" s="117"/>
      <c r="Q24" s="117"/>
      <c r="R24" s="115"/>
      <c r="S24" s="117"/>
      <c r="T24" s="117"/>
      <c r="U24" s="110"/>
      <c r="V24" s="110">
        <f t="shared" si="2"/>
        <v>8</v>
      </c>
      <c r="W24" s="235">
        <f>(V24+V25)/2</f>
        <v>6</v>
      </c>
      <c r="X24" s="235">
        <f>W24-D24</f>
        <v>0</v>
      </c>
    </row>
    <row r="25" spans="1:24" ht="15.75" customHeight="1">
      <c r="A25" s="236"/>
      <c r="B25" s="236"/>
      <c r="C25" s="110" t="s">
        <v>194</v>
      </c>
      <c r="D25" s="198">
        <v>6</v>
      </c>
      <c r="E25" s="112">
        <v>4</v>
      </c>
      <c r="F25" s="113">
        <v>0</v>
      </c>
      <c r="G25" s="111">
        <f t="shared" si="0"/>
        <v>4</v>
      </c>
      <c r="H25" s="114">
        <f t="shared" si="1"/>
        <v>66.666666666666657</v>
      </c>
      <c r="I25" s="236"/>
      <c r="J25" s="236"/>
      <c r="K25" s="236"/>
      <c r="L25" s="236"/>
      <c r="M25" s="236"/>
      <c r="N25" s="236"/>
      <c r="O25" s="117"/>
      <c r="P25" s="117"/>
      <c r="Q25" s="117"/>
      <c r="R25" s="115"/>
      <c r="S25" s="117"/>
      <c r="T25" s="117"/>
      <c r="U25" s="110"/>
      <c r="V25" s="110">
        <f t="shared" si="2"/>
        <v>4</v>
      </c>
      <c r="W25" s="236"/>
      <c r="X25" s="236"/>
    </row>
    <row r="26" spans="1:24" ht="15.75" customHeight="1">
      <c r="A26" s="235">
        <v>10</v>
      </c>
      <c r="B26" s="278"/>
      <c r="C26" s="127" t="s">
        <v>193</v>
      </c>
      <c r="D26" s="111">
        <v>6</v>
      </c>
      <c r="E26" s="112">
        <v>0</v>
      </c>
      <c r="F26" s="113">
        <v>0</v>
      </c>
      <c r="G26" s="111">
        <f t="shared" si="0"/>
        <v>0</v>
      </c>
      <c r="H26" s="114">
        <f t="shared" si="1"/>
        <v>0</v>
      </c>
      <c r="I26" s="244">
        <f>(G26+G27)/2</f>
        <v>0</v>
      </c>
      <c r="J26" s="246">
        <f>I26/D26*100</f>
        <v>0</v>
      </c>
      <c r="K26" s="244" t="str">
        <f>IF(I26&lt;D26,"nema normu",D26)</f>
        <v>nema normu</v>
      </c>
      <c r="L26" s="244">
        <f>IF(I26&gt;D26,I26-D26,0)</f>
        <v>0</v>
      </c>
      <c r="M26" s="277"/>
      <c r="N26" s="277"/>
      <c r="O26" s="117"/>
      <c r="P26" s="117"/>
      <c r="Q26" s="117"/>
      <c r="R26" s="117"/>
      <c r="S26" s="117"/>
      <c r="T26" s="117"/>
      <c r="U26" s="110"/>
      <c r="V26" s="110">
        <f t="shared" si="2"/>
        <v>0</v>
      </c>
      <c r="W26" s="235">
        <f>(V26+V27)/2</f>
        <v>0</v>
      </c>
      <c r="X26" s="235">
        <f>W26-D26</f>
        <v>-6</v>
      </c>
    </row>
    <row r="27" spans="1:24" ht="15.75" customHeight="1">
      <c r="A27" s="236"/>
      <c r="B27" s="236"/>
      <c r="C27" s="110" t="s">
        <v>194</v>
      </c>
      <c r="D27" s="111">
        <v>6</v>
      </c>
      <c r="E27" s="112"/>
      <c r="F27" s="113"/>
      <c r="G27" s="111">
        <f t="shared" si="0"/>
        <v>0</v>
      </c>
      <c r="H27" s="114">
        <f t="shared" si="1"/>
        <v>0</v>
      </c>
      <c r="I27" s="236"/>
      <c r="J27" s="236"/>
      <c r="K27" s="236"/>
      <c r="L27" s="236"/>
      <c r="M27" s="236"/>
      <c r="N27" s="236"/>
      <c r="O27" s="117"/>
      <c r="P27" s="117"/>
      <c r="Q27" s="117"/>
      <c r="R27" s="117"/>
      <c r="S27" s="117"/>
      <c r="T27" s="117"/>
      <c r="U27" s="110"/>
      <c r="V27" s="110"/>
      <c r="W27" s="236"/>
      <c r="X27" s="236"/>
    </row>
    <row r="28" spans="1:24" ht="15.75" customHeight="1">
      <c r="A28" s="235">
        <v>11</v>
      </c>
      <c r="B28" s="278" t="s">
        <v>88</v>
      </c>
      <c r="C28" s="127" t="s">
        <v>193</v>
      </c>
      <c r="D28" s="128">
        <v>6</v>
      </c>
      <c r="E28" s="112">
        <v>4</v>
      </c>
      <c r="F28" s="113">
        <v>0</v>
      </c>
      <c r="G28" s="128">
        <f t="shared" si="0"/>
        <v>4</v>
      </c>
      <c r="H28" s="136">
        <f t="shared" si="1"/>
        <v>66.666666666666657</v>
      </c>
      <c r="I28" s="244">
        <f>(G28+G29)/2</f>
        <v>7.2</v>
      </c>
      <c r="J28" s="246">
        <f>I28/D28*100</f>
        <v>120</v>
      </c>
      <c r="K28" s="244">
        <f>IF(I28&lt;D28,"nema normu",D28)</f>
        <v>6</v>
      </c>
      <c r="L28" s="244">
        <f>IF(I28&gt;D28,I28-D28,0)</f>
        <v>1.2000000000000002</v>
      </c>
      <c r="M28" s="277">
        <v>1</v>
      </c>
      <c r="N28" s="277">
        <v>2</v>
      </c>
      <c r="O28" s="117"/>
      <c r="P28" s="117"/>
      <c r="Q28" s="117"/>
      <c r="R28" s="200"/>
      <c r="S28" s="117"/>
      <c r="T28" s="117"/>
      <c r="U28" s="110"/>
      <c r="V28" s="110">
        <f t="shared" ref="V28:V31" si="3">G28+U28</f>
        <v>4</v>
      </c>
      <c r="W28" s="235">
        <f>(V28+V29)/2</f>
        <v>7.2</v>
      </c>
      <c r="X28" s="235">
        <f>W28-D28</f>
        <v>1.2000000000000002</v>
      </c>
    </row>
    <row r="29" spans="1:24" ht="15.75" customHeight="1">
      <c r="A29" s="236"/>
      <c r="B29" s="236"/>
      <c r="C29" s="110" t="s">
        <v>194</v>
      </c>
      <c r="D29" s="111">
        <v>6</v>
      </c>
      <c r="E29" s="112">
        <v>8</v>
      </c>
      <c r="F29" s="113">
        <v>4</v>
      </c>
      <c r="G29" s="111">
        <f t="shared" si="0"/>
        <v>10.4</v>
      </c>
      <c r="H29" s="114">
        <f t="shared" si="1"/>
        <v>173.33333333333334</v>
      </c>
      <c r="I29" s="236"/>
      <c r="J29" s="236"/>
      <c r="K29" s="236"/>
      <c r="L29" s="236"/>
      <c r="M29" s="236"/>
      <c r="N29" s="236"/>
      <c r="O29" s="117"/>
      <c r="P29" s="117"/>
      <c r="Q29" s="117"/>
      <c r="R29" s="200"/>
      <c r="S29" s="117"/>
      <c r="T29" s="117"/>
      <c r="U29" s="110"/>
      <c r="V29" s="110">
        <f t="shared" si="3"/>
        <v>10.4</v>
      </c>
      <c r="W29" s="236"/>
      <c r="X29" s="236"/>
    </row>
    <row r="30" spans="1:24" ht="15.75" customHeight="1">
      <c r="A30" s="235">
        <v>12</v>
      </c>
      <c r="B30" s="278" t="s">
        <v>214</v>
      </c>
      <c r="C30" s="127" t="s">
        <v>193</v>
      </c>
      <c r="D30" s="128">
        <v>6</v>
      </c>
      <c r="E30" s="112">
        <v>4</v>
      </c>
      <c r="F30" s="113">
        <v>0</v>
      </c>
      <c r="G30" s="128">
        <f t="shared" si="0"/>
        <v>4</v>
      </c>
      <c r="H30" s="136">
        <f t="shared" si="1"/>
        <v>66.666666666666657</v>
      </c>
      <c r="I30" s="244">
        <f>(G30+G31)/2</f>
        <v>5.5</v>
      </c>
      <c r="J30" s="246">
        <f>I30/D30*100</f>
        <v>91.666666666666657</v>
      </c>
      <c r="K30" s="244" t="str">
        <f>IF(I30&lt;D30,"nema normu",D30)</f>
        <v>nema normu</v>
      </c>
      <c r="L30" s="244">
        <f>IF(I30&gt;D30,I30-D30,0)</f>
        <v>0</v>
      </c>
      <c r="M30" s="277">
        <v>1</v>
      </c>
      <c r="N30" s="277">
        <v>2</v>
      </c>
      <c r="O30" s="117"/>
      <c r="P30" s="117"/>
      <c r="Q30" s="117"/>
      <c r="R30" s="200"/>
      <c r="S30" s="117"/>
      <c r="T30" s="117"/>
      <c r="U30" s="110">
        <v>4</v>
      </c>
      <c r="V30" s="110">
        <f t="shared" si="3"/>
        <v>8</v>
      </c>
      <c r="W30" s="235">
        <f>(V30+V31)/2</f>
        <v>10.5</v>
      </c>
      <c r="X30" s="235">
        <f>W30-D30</f>
        <v>4.5</v>
      </c>
    </row>
    <row r="31" spans="1:24" ht="15.75" customHeight="1">
      <c r="A31" s="236"/>
      <c r="B31" s="236"/>
      <c r="C31" s="110" t="s">
        <v>194</v>
      </c>
      <c r="D31" s="111">
        <v>6</v>
      </c>
      <c r="E31" s="112">
        <v>7</v>
      </c>
      <c r="F31" s="113">
        <v>0</v>
      </c>
      <c r="G31" s="111">
        <f t="shared" si="0"/>
        <v>7</v>
      </c>
      <c r="H31" s="114">
        <f t="shared" si="1"/>
        <v>116.66666666666667</v>
      </c>
      <c r="I31" s="236"/>
      <c r="J31" s="236"/>
      <c r="K31" s="236"/>
      <c r="L31" s="236"/>
      <c r="M31" s="236"/>
      <c r="N31" s="236"/>
      <c r="O31" s="117"/>
      <c r="P31" s="117"/>
      <c r="Q31" s="117">
        <v>2</v>
      </c>
      <c r="R31" s="200"/>
      <c r="S31" s="117"/>
      <c r="T31" s="117"/>
      <c r="U31" s="110">
        <v>6</v>
      </c>
      <c r="V31" s="110">
        <f t="shared" si="3"/>
        <v>13</v>
      </c>
      <c r="W31" s="236"/>
      <c r="X31" s="236"/>
    </row>
    <row r="32" spans="1:24" ht="14.25" customHeight="1">
      <c r="A32" s="286">
        <v>13</v>
      </c>
      <c r="B32" s="284" t="s">
        <v>215</v>
      </c>
      <c r="C32" s="127" t="s">
        <v>193</v>
      </c>
      <c r="D32" s="111">
        <v>6</v>
      </c>
      <c r="E32" s="112">
        <v>3</v>
      </c>
      <c r="F32" s="113">
        <v>4</v>
      </c>
      <c r="G32" s="111">
        <f t="shared" si="0"/>
        <v>5.4</v>
      </c>
      <c r="H32" s="114">
        <f t="shared" si="1"/>
        <v>90</v>
      </c>
      <c r="I32" s="244">
        <f>(G32+G33)/2</f>
        <v>6</v>
      </c>
      <c r="J32" s="246">
        <f>I32/D32*100</f>
        <v>100</v>
      </c>
      <c r="K32" s="244">
        <f>IF(I32&lt;D32,"nema normu",D32)</f>
        <v>6</v>
      </c>
      <c r="L32" s="244">
        <f>IF(I32&gt;D32,I32-D32,0)</f>
        <v>0</v>
      </c>
      <c r="M32" s="277"/>
      <c r="N32" s="277">
        <v>0</v>
      </c>
      <c r="O32" s="117"/>
      <c r="P32" s="117"/>
      <c r="Q32" s="117"/>
      <c r="R32" s="117"/>
      <c r="S32" s="117">
        <v>1</v>
      </c>
      <c r="T32" s="117"/>
      <c r="U32" s="110"/>
      <c r="V32" s="110">
        <v>1</v>
      </c>
      <c r="W32" s="235">
        <f>(V32+V33)/2</f>
        <v>1</v>
      </c>
      <c r="X32" s="235">
        <f>W32-D32</f>
        <v>-5</v>
      </c>
    </row>
    <row r="33" spans="1:24" ht="15.75" customHeight="1">
      <c r="A33" s="240"/>
      <c r="B33" s="236"/>
      <c r="C33" s="110" t="s">
        <v>194</v>
      </c>
      <c r="D33" s="111">
        <v>6</v>
      </c>
      <c r="E33" s="112">
        <v>3</v>
      </c>
      <c r="F33" s="113">
        <v>6</v>
      </c>
      <c r="G33" s="111">
        <f t="shared" si="0"/>
        <v>6.6</v>
      </c>
      <c r="H33" s="114">
        <f t="shared" si="1"/>
        <v>109.99999999999999</v>
      </c>
      <c r="I33" s="236"/>
      <c r="J33" s="236"/>
      <c r="K33" s="236"/>
      <c r="L33" s="236"/>
      <c r="M33" s="236"/>
      <c r="N33" s="236"/>
      <c r="O33" s="117"/>
      <c r="P33" s="117"/>
      <c r="Q33" s="117"/>
      <c r="R33" s="117"/>
      <c r="S33" s="117">
        <v>1</v>
      </c>
      <c r="T33" s="117"/>
      <c r="U33" s="110"/>
      <c r="V33" s="110">
        <v>1</v>
      </c>
      <c r="W33" s="236"/>
      <c r="X33" s="236"/>
    </row>
    <row r="34" spans="1:24" ht="15.75" customHeight="1">
      <c r="A34" s="197">
        <v>14</v>
      </c>
      <c r="B34" s="199" t="s">
        <v>77</v>
      </c>
      <c r="C34" s="110" t="s">
        <v>193</v>
      </c>
      <c r="D34" s="198">
        <v>3</v>
      </c>
      <c r="E34" s="112">
        <v>4</v>
      </c>
      <c r="F34" s="113">
        <v>0</v>
      </c>
      <c r="G34" s="111">
        <f t="shared" si="0"/>
        <v>4</v>
      </c>
      <c r="H34" s="114">
        <f t="shared" si="1"/>
        <v>133.33333333333331</v>
      </c>
      <c r="I34" s="244">
        <f>(G34+G35)/2</f>
        <v>4</v>
      </c>
      <c r="J34" s="246">
        <f>I34/D34*100</f>
        <v>133.33333333333331</v>
      </c>
      <c r="K34" s="244">
        <f>IF(I34&lt;D34,"nema normu",D34)</f>
        <v>3</v>
      </c>
      <c r="L34" s="244">
        <f>IF(I34&gt;D34,I34-D34,0)</f>
        <v>1</v>
      </c>
      <c r="M34" s="277">
        <v>1</v>
      </c>
      <c r="N34" s="277">
        <v>1</v>
      </c>
      <c r="O34" s="117"/>
      <c r="P34" s="117"/>
      <c r="Q34" s="117"/>
      <c r="R34" s="117"/>
      <c r="S34" s="117"/>
      <c r="T34" s="117"/>
      <c r="U34" s="110"/>
      <c r="V34" s="110">
        <f t="shared" ref="V34:V37" si="4">G34+U34</f>
        <v>4</v>
      </c>
      <c r="W34" s="235">
        <f>(V34+V35)/2</f>
        <v>4</v>
      </c>
      <c r="X34" s="235">
        <f>W34-D34</f>
        <v>1</v>
      </c>
    </row>
    <row r="35" spans="1:24" ht="15.75" customHeight="1">
      <c r="A35" s="210"/>
      <c r="B35" s="211">
        <v>0.5</v>
      </c>
      <c r="C35" s="110" t="s">
        <v>194</v>
      </c>
      <c r="D35" s="198">
        <v>3</v>
      </c>
      <c r="E35" s="112">
        <v>4</v>
      </c>
      <c r="F35" s="113">
        <v>0</v>
      </c>
      <c r="G35" s="111">
        <f t="shared" si="0"/>
        <v>4</v>
      </c>
      <c r="H35" s="114">
        <f t="shared" si="1"/>
        <v>133.33333333333331</v>
      </c>
      <c r="I35" s="236"/>
      <c r="J35" s="236"/>
      <c r="K35" s="236"/>
      <c r="L35" s="236"/>
      <c r="M35" s="236"/>
      <c r="N35" s="236"/>
      <c r="O35" s="117"/>
      <c r="P35" s="117"/>
      <c r="Q35" s="117"/>
      <c r="R35" s="117"/>
      <c r="S35" s="117"/>
      <c r="T35" s="117"/>
      <c r="U35" s="110"/>
      <c r="V35" s="110">
        <f t="shared" si="4"/>
        <v>4</v>
      </c>
      <c r="W35" s="236"/>
      <c r="X35" s="236"/>
    </row>
    <row r="36" spans="1:24" ht="15.75" customHeight="1">
      <c r="A36" s="197">
        <v>15</v>
      </c>
      <c r="B36" s="278"/>
      <c r="C36" s="110" t="s">
        <v>193</v>
      </c>
      <c r="D36" s="198">
        <v>6</v>
      </c>
      <c r="E36" s="112"/>
      <c r="F36" s="113"/>
      <c r="G36" s="111">
        <f t="shared" si="0"/>
        <v>0</v>
      </c>
      <c r="H36" s="114">
        <f t="shared" si="1"/>
        <v>0</v>
      </c>
      <c r="I36" s="244">
        <f>(G36+G37)/2</f>
        <v>0</v>
      </c>
      <c r="J36" s="246">
        <f>I36/D36*100</f>
        <v>0</v>
      </c>
      <c r="K36" s="244" t="str">
        <f>IF(I36&lt;D36,"nema normu",D36)</f>
        <v>nema normu</v>
      </c>
      <c r="L36" s="244">
        <f>IF(I36&gt;D36,I36-D36,0)</f>
        <v>0</v>
      </c>
      <c r="M36" s="277">
        <v>1</v>
      </c>
      <c r="N36" s="277">
        <v>2</v>
      </c>
      <c r="O36" s="117"/>
      <c r="P36" s="117"/>
      <c r="Q36" s="117"/>
      <c r="R36" s="117"/>
      <c r="S36" s="117"/>
      <c r="T36" s="117"/>
      <c r="U36" s="110"/>
      <c r="V36" s="110">
        <f t="shared" si="4"/>
        <v>0</v>
      </c>
      <c r="W36" s="235">
        <f>(V36+V37)/2</f>
        <v>0</v>
      </c>
      <c r="X36" s="235">
        <f>W36-D36</f>
        <v>-6</v>
      </c>
    </row>
    <row r="37" spans="1:24" ht="15.75" customHeight="1">
      <c r="A37" s="210"/>
      <c r="B37" s="236"/>
      <c r="C37" s="110" t="s">
        <v>194</v>
      </c>
      <c r="D37" s="198">
        <v>6</v>
      </c>
      <c r="E37" s="112"/>
      <c r="F37" s="113"/>
      <c r="G37" s="111">
        <f t="shared" si="0"/>
        <v>0</v>
      </c>
      <c r="H37" s="114">
        <f t="shared" si="1"/>
        <v>0</v>
      </c>
      <c r="I37" s="236"/>
      <c r="J37" s="236"/>
      <c r="K37" s="236"/>
      <c r="L37" s="236"/>
      <c r="M37" s="236"/>
      <c r="N37" s="236"/>
      <c r="O37" s="117"/>
      <c r="P37" s="117"/>
      <c r="Q37" s="117"/>
      <c r="R37" s="117"/>
      <c r="S37" s="117"/>
      <c r="T37" s="117"/>
      <c r="U37" s="110"/>
      <c r="V37" s="110">
        <f t="shared" si="4"/>
        <v>0</v>
      </c>
      <c r="W37" s="236"/>
      <c r="X37" s="236"/>
    </row>
    <row r="38" spans="1:24" ht="15.75" customHeight="1">
      <c r="A38" s="115"/>
      <c r="B38" s="263" t="s">
        <v>196</v>
      </c>
      <c r="C38" s="270" t="s">
        <v>193</v>
      </c>
      <c r="D38" s="253"/>
      <c r="E38" s="116">
        <f t="shared" ref="E38:E39" si="5">SUM(E8,E10,E12,E14,E16,E18,E20,E22,E24,E26,E28,E30,E32,E34,E36)</f>
        <v>75</v>
      </c>
      <c r="F38" s="116">
        <f t="shared" ref="F38:F39" si="6">SUM(F8,F10,F12,F14,F16,F18,F20,F22,F24,F26,F28,F30,F32)</f>
        <v>10</v>
      </c>
      <c r="G38" s="116">
        <f t="shared" ref="G38:G39" si="7">SUM(G8,G10,G12,G14,G16,G18,G20,G22,G24,G26,G28,G30,G32,G34,G36)</f>
        <v>81</v>
      </c>
      <c r="H38" s="119"/>
      <c r="I38" s="271">
        <f>SUM(I8:I37)</f>
        <v>78.599999999999994</v>
      </c>
      <c r="J38" s="121"/>
      <c r="K38" s="271">
        <f>SUM(K8:K33)</f>
        <v>57</v>
      </c>
      <c r="L38" s="271">
        <f>SUM(L8:L37)</f>
        <v>8.1</v>
      </c>
      <c r="M38" s="115"/>
      <c r="N38" s="115"/>
      <c r="P38" s="117"/>
      <c r="Q38" s="117"/>
      <c r="R38" s="117"/>
      <c r="S38" s="116"/>
      <c r="T38" s="116"/>
      <c r="U38" s="116"/>
      <c r="W38" s="110"/>
      <c r="X38" s="110"/>
    </row>
    <row r="39" spans="1:24" ht="15.75" customHeight="1">
      <c r="A39" s="115"/>
      <c r="B39" s="236"/>
      <c r="C39" s="264" t="s">
        <v>206</v>
      </c>
      <c r="D39" s="253"/>
      <c r="E39" s="116">
        <f t="shared" si="5"/>
        <v>69</v>
      </c>
      <c r="F39" s="116">
        <f t="shared" si="6"/>
        <v>12</v>
      </c>
      <c r="G39" s="116">
        <f t="shared" si="7"/>
        <v>76.199999999999989</v>
      </c>
      <c r="H39" s="119"/>
      <c r="I39" s="236"/>
      <c r="J39" s="121"/>
      <c r="K39" s="236"/>
      <c r="L39" s="236"/>
      <c r="M39" s="115"/>
      <c r="N39" s="115"/>
      <c r="P39" s="117"/>
      <c r="Q39" s="117"/>
      <c r="R39" s="118"/>
      <c r="S39" s="118"/>
      <c r="T39" s="118"/>
      <c r="U39" s="116"/>
      <c r="V39" s="116"/>
      <c r="W39" s="110"/>
      <c r="X39" s="110"/>
    </row>
    <row r="40" spans="1:24" ht="15.75" customHeight="1">
      <c r="A40" s="115"/>
      <c r="B40" s="201"/>
      <c r="C40" s="118"/>
      <c r="D40" s="118"/>
      <c r="E40" s="118"/>
      <c r="F40" s="118"/>
      <c r="G40" s="118"/>
      <c r="H40" s="119"/>
      <c r="I40" s="120"/>
      <c r="J40" s="121"/>
      <c r="K40" s="120"/>
      <c r="L40" s="120"/>
      <c r="M40" s="115"/>
      <c r="N40" s="115"/>
      <c r="Q40" s="122"/>
      <c r="R40" s="118"/>
      <c r="S40" s="118"/>
      <c r="T40" s="118"/>
      <c r="U40" s="118"/>
      <c r="V40" s="118"/>
      <c r="W40" s="118"/>
      <c r="X40" s="118"/>
    </row>
    <row r="41" spans="1:24" ht="15.75" customHeight="1">
      <c r="A41" s="115"/>
      <c r="B41" s="202" t="s">
        <v>197</v>
      </c>
      <c r="C41" s="118"/>
      <c r="D41" s="118"/>
      <c r="E41" s="118"/>
      <c r="F41" s="118"/>
      <c r="G41" s="118"/>
      <c r="H41" s="119"/>
      <c r="I41" s="120"/>
      <c r="J41" s="121"/>
      <c r="K41" s="120"/>
      <c r="L41" s="120"/>
      <c r="M41" s="115"/>
      <c r="N41" s="115"/>
      <c r="Q41" s="122"/>
      <c r="R41" s="118"/>
      <c r="S41" s="118"/>
      <c r="T41" s="118"/>
      <c r="U41" s="118"/>
      <c r="V41" s="118"/>
      <c r="W41" s="118"/>
      <c r="X41" s="118"/>
    </row>
    <row r="42" spans="1:24" ht="15.75" customHeight="1">
      <c r="A42" s="115"/>
      <c r="B42" s="201"/>
      <c r="C42" s="118"/>
      <c r="D42" s="118"/>
      <c r="E42" s="118"/>
      <c r="F42" s="118"/>
      <c r="G42" s="118"/>
      <c r="H42" s="119"/>
      <c r="I42" s="120"/>
      <c r="J42" s="121"/>
      <c r="K42" s="120"/>
      <c r="L42" s="120"/>
      <c r="M42" s="115"/>
      <c r="N42" s="115"/>
      <c r="Q42" s="122"/>
      <c r="R42" s="118"/>
      <c r="S42" s="118"/>
      <c r="T42" s="118"/>
      <c r="U42" s="118"/>
      <c r="V42" s="118"/>
      <c r="W42" s="118"/>
      <c r="X42" s="118"/>
    </row>
    <row r="43" spans="1:24" ht="14.25" customHeight="1">
      <c r="B43" s="214" t="s">
        <v>198</v>
      </c>
      <c r="C43" s="251" t="s">
        <v>172</v>
      </c>
      <c r="D43" s="252"/>
      <c r="E43" s="252"/>
      <c r="F43" s="252"/>
      <c r="G43" s="252"/>
      <c r="H43" s="252"/>
      <c r="I43" s="252"/>
      <c r="J43" s="252"/>
      <c r="K43" s="252"/>
      <c r="L43" s="252"/>
      <c r="M43" s="252"/>
      <c r="N43" s="253"/>
      <c r="O43" s="254" t="s">
        <v>173</v>
      </c>
      <c r="P43" s="252"/>
      <c r="Q43" s="252"/>
      <c r="R43" s="252"/>
      <c r="S43" s="252"/>
      <c r="T43" s="252"/>
      <c r="U43" s="252"/>
      <c r="V43" s="254" t="s">
        <v>174</v>
      </c>
      <c r="W43" s="252"/>
      <c r="X43" s="253"/>
    </row>
    <row r="44" spans="1:24" ht="14.25" customHeight="1">
      <c r="A44" s="256" t="s">
        <v>175</v>
      </c>
      <c r="B44" s="256" t="s">
        <v>176</v>
      </c>
      <c r="C44" s="257" t="s">
        <v>177</v>
      </c>
      <c r="D44" s="257" t="s">
        <v>178</v>
      </c>
      <c r="E44" s="237" t="s">
        <v>179</v>
      </c>
      <c r="F44" s="237" t="s">
        <v>180</v>
      </c>
      <c r="G44" s="241" t="s">
        <v>181</v>
      </c>
      <c r="H44" s="239" t="s">
        <v>182</v>
      </c>
      <c r="I44" s="241" t="s">
        <v>183</v>
      </c>
      <c r="J44" s="239" t="s">
        <v>182</v>
      </c>
      <c r="K44" s="237" t="s">
        <v>184</v>
      </c>
      <c r="L44" s="237" t="s">
        <v>185</v>
      </c>
      <c r="M44" s="243" t="s">
        <v>186</v>
      </c>
      <c r="N44" s="240"/>
      <c r="O44" s="273" t="s">
        <v>199</v>
      </c>
      <c r="P44" s="217"/>
      <c r="Q44" s="274" t="s">
        <v>200</v>
      </c>
      <c r="R44" s="240"/>
      <c r="S44" s="275" t="s">
        <v>201</v>
      </c>
      <c r="T44" s="253"/>
      <c r="U44" s="261" t="s">
        <v>187</v>
      </c>
      <c r="V44" s="261" t="s">
        <v>188</v>
      </c>
      <c r="W44" s="262" t="s">
        <v>189</v>
      </c>
      <c r="X44" s="261" t="s">
        <v>190</v>
      </c>
    </row>
    <row r="45" spans="1:24" ht="24.75" customHeight="1">
      <c r="A45" s="236"/>
      <c r="B45" s="236"/>
      <c r="C45" s="236"/>
      <c r="D45" s="236"/>
      <c r="E45" s="236"/>
      <c r="F45" s="236"/>
      <c r="G45" s="242"/>
      <c r="H45" s="240"/>
      <c r="I45" s="242"/>
      <c r="J45" s="240"/>
      <c r="K45" s="236"/>
      <c r="L45" s="236"/>
      <c r="M45" s="103" t="s">
        <v>191</v>
      </c>
      <c r="N45" s="103" t="s">
        <v>202</v>
      </c>
      <c r="O45" s="123" t="s">
        <v>179</v>
      </c>
      <c r="P45" s="124" t="s">
        <v>180</v>
      </c>
      <c r="Q45" s="123" t="s">
        <v>179</v>
      </c>
      <c r="R45" s="124" t="s">
        <v>180</v>
      </c>
      <c r="S45" s="125" t="s">
        <v>179</v>
      </c>
      <c r="T45" s="126" t="s">
        <v>180</v>
      </c>
      <c r="U45" s="236"/>
      <c r="V45" s="236"/>
      <c r="W45" s="242"/>
      <c r="X45" s="236"/>
    </row>
    <row r="46" spans="1:24" ht="14.25" customHeight="1">
      <c r="A46" s="265" t="s">
        <v>198</v>
      </c>
      <c r="B46" s="217"/>
      <c r="C46" s="192"/>
      <c r="D46" s="194"/>
      <c r="E46" s="194"/>
      <c r="F46" s="194"/>
      <c r="G46" s="194"/>
      <c r="H46" s="203"/>
      <c r="I46" s="204"/>
      <c r="J46" s="205"/>
      <c r="K46" s="205"/>
      <c r="L46" s="205"/>
      <c r="M46" s="204"/>
      <c r="N46" s="204"/>
    </row>
    <row r="47" spans="1:24" ht="15.75" customHeight="1">
      <c r="A47" s="249">
        <v>16</v>
      </c>
      <c r="B47" s="278" t="s">
        <v>216</v>
      </c>
      <c r="C47" s="127" t="s">
        <v>193</v>
      </c>
      <c r="D47" s="128">
        <v>10</v>
      </c>
      <c r="E47" s="129">
        <v>0</v>
      </c>
      <c r="F47" s="137">
        <v>20</v>
      </c>
      <c r="G47" s="130">
        <f t="shared" ref="G47:G66" si="8">F47</f>
        <v>20</v>
      </c>
      <c r="H47" s="131">
        <f t="shared" ref="H47:H66" si="9">G47/D47*100</f>
        <v>200</v>
      </c>
      <c r="I47" s="260">
        <f>(G47+G48)/2</f>
        <v>12</v>
      </c>
      <c r="J47" s="247">
        <f>I47/10*100</f>
        <v>120</v>
      </c>
      <c r="K47" s="248">
        <f>IF(I47&lt;D47,"nema normu",D47)</f>
        <v>10</v>
      </c>
      <c r="L47" s="244">
        <f>IF(I47&gt;D47,I47-D47,0)</f>
        <v>2</v>
      </c>
      <c r="M47" s="249">
        <v>4</v>
      </c>
      <c r="N47" s="250">
        <v>3</v>
      </c>
      <c r="O47" s="117"/>
      <c r="P47" s="117"/>
      <c r="Q47" s="117"/>
      <c r="R47" s="200"/>
      <c r="S47" s="117"/>
      <c r="T47" s="117"/>
      <c r="U47" s="110"/>
      <c r="V47" s="110">
        <f t="shared" ref="V47:V66" si="10">G47+U47</f>
        <v>20</v>
      </c>
      <c r="W47" s="235">
        <f>(V47+V48)/2</f>
        <v>12</v>
      </c>
      <c r="X47" s="235">
        <f>W47-D47</f>
        <v>2</v>
      </c>
    </row>
    <row r="48" spans="1:24" ht="15.75" customHeight="1">
      <c r="A48" s="236"/>
      <c r="B48" s="236"/>
      <c r="C48" s="110" t="s">
        <v>194</v>
      </c>
      <c r="D48" s="111">
        <v>10</v>
      </c>
      <c r="E48" s="112">
        <v>0</v>
      </c>
      <c r="F48" s="113">
        <v>4</v>
      </c>
      <c r="G48" s="132">
        <f t="shared" si="8"/>
        <v>4</v>
      </c>
      <c r="H48" s="114">
        <f t="shared" si="9"/>
        <v>40</v>
      </c>
      <c r="I48" s="236"/>
      <c r="J48" s="236"/>
      <c r="K48" s="236"/>
      <c r="L48" s="236"/>
      <c r="M48" s="236"/>
      <c r="N48" s="242"/>
      <c r="O48" s="117"/>
      <c r="P48" s="117"/>
      <c r="Q48" s="117"/>
      <c r="R48" s="200"/>
      <c r="S48" s="117"/>
      <c r="T48" s="117"/>
      <c r="U48" s="110"/>
      <c r="V48" s="110">
        <f t="shared" si="10"/>
        <v>4</v>
      </c>
      <c r="W48" s="236"/>
      <c r="X48" s="236"/>
    </row>
    <row r="49" spans="1:24" ht="15.75" customHeight="1">
      <c r="A49" s="235">
        <v>17</v>
      </c>
      <c r="B49" s="278" t="s">
        <v>38</v>
      </c>
      <c r="C49" s="127" t="s">
        <v>193</v>
      </c>
      <c r="D49" s="128">
        <v>10</v>
      </c>
      <c r="E49" s="112">
        <v>0</v>
      </c>
      <c r="F49" s="113">
        <v>8</v>
      </c>
      <c r="G49" s="130">
        <f t="shared" si="8"/>
        <v>8</v>
      </c>
      <c r="H49" s="131">
        <f t="shared" si="9"/>
        <v>80</v>
      </c>
      <c r="I49" s="260">
        <f>(G49+G50)/2</f>
        <v>9</v>
      </c>
      <c r="J49" s="247">
        <f>I49/10*100</f>
        <v>90</v>
      </c>
      <c r="K49" s="248" t="str">
        <f>IF(I49&lt;D49,"nema normu",D49)</f>
        <v>nema normu</v>
      </c>
      <c r="L49" s="244">
        <f>IF(I49&gt;D49,I49-D49,0)</f>
        <v>0</v>
      </c>
      <c r="M49" s="235"/>
      <c r="N49" s="280"/>
      <c r="O49" s="117"/>
      <c r="P49" s="117"/>
      <c r="Q49" s="117"/>
      <c r="R49" s="117"/>
      <c r="S49" s="117"/>
      <c r="T49" s="117"/>
      <c r="U49" s="110"/>
      <c r="V49" s="110">
        <f t="shared" si="10"/>
        <v>8</v>
      </c>
      <c r="W49" s="235">
        <f>(V49+V50)/2</f>
        <v>9</v>
      </c>
      <c r="X49" s="235">
        <f>W49-D49</f>
        <v>-1</v>
      </c>
    </row>
    <row r="50" spans="1:24" ht="15.75" customHeight="1">
      <c r="A50" s="236"/>
      <c r="B50" s="236"/>
      <c r="C50" s="110" t="s">
        <v>194</v>
      </c>
      <c r="D50" s="111">
        <v>10</v>
      </c>
      <c r="E50" s="112">
        <v>0</v>
      </c>
      <c r="F50" s="113">
        <v>10</v>
      </c>
      <c r="G50" s="132">
        <f t="shared" si="8"/>
        <v>10</v>
      </c>
      <c r="H50" s="114">
        <f t="shared" si="9"/>
        <v>100</v>
      </c>
      <c r="I50" s="236"/>
      <c r="J50" s="236"/>
      <c r="K50" s="236"/>
      <c r="L50" s="236"/>
      <c r="M50" s="236"/>
      <c r="N50" s="242"/>
      <c r="O50" s="117"/>
      <c r="P50" s="117"/>
      <c r="Q50" s="117"/>
      <c r="R50" s="117"/>
      <c r="S50" s="117"/>
      <c r="T50" s="117"/>
      <c r="U50" s="110"/>
      <c r="V50" s="110">
        <f t="shared" si="10"/>
        <v>10</v>
      </c>
      <c r="W50" s="236"/>
      <c r="X50" s="236"/>
    </row>
    <row r="51" spans="1:24" ht="15.75" customHeight="1">
      <c r="A51" s="249">
        <v>18</v>
      </c>
      <c r="B51" s="278" t="s">
        <v>217</v>
      </c>
      <c r="C51" s="127" t="s">
        <v>193</v>
      </c>
      <c r="D51" s="128">
        <v>10</v>
      </c>
      <c r="E51" s="112">
        <v>0</v>
      </c>
      <c r="F51" s="113">
        <v>6</v>
      </c>
      <c r="G51" s="130">
        <f t="shared" si="8"/>
        <v>6</v>
      </c>
      <c r="H51" s="131">
        <f t="shared" si="9"/>
        <v>60</v>
      </c>
      <c r="I51" s="260">
        <f>(G51+G52)/2</f>
        <v>6</v>
      </c>
      <c r="J51" s="247">
        <f>I51/10*100</f>
        <v>60</v>
      </c>
      <c r="K51" s="248" t="str">
        <f>IF(I51&lt;D51,"nema normu",D51)</f>
        <v>nema normu</v>
      </c>
      <c r="L51" s="244">
        <f>IF(I51&gt;D51,I51-D51,0)</f>
        <v>0</v>
      </c>
      <c r="M51" s="235">
        <v>1</v>
      </c>
      <c r="N51" s="245">
        <v>1</v>
      </c>
      <c r="O51" s="117"/>
      <c r="P51" s="117"/>
      <c r="Q51" s="117"/>
      <c r="R51" s="117"/>
      <c r="S51" s="117"/>
      <c r="T51" s="117"/>
      <c r="U51" s="110"/>
      <c r="V51" s="110">
        <f t="shared" si="10"/>
        <v>6</v>
      </c>
      <c r="W51" s="235">
        <f>(V51+V52)/2</f>
        <v>8</v>
      </c>
      <c r="X51" s="235">
        <f>W51-D51</f>
        <v>-2</v>
      </c>
    </row>
    <row r="52" spans="1:24" ht="15.75" customHeight="1">
      <c r="A52" s="236"/>
      <c r="B52" s="236"/>
      <c r="C52" s="110" t="s">
        <v>194</v>
      </c>
      <c r="D52" s="111">
        <v>10</v>
      </c>
      <c r="E52" s="112">
        <v>0</v>
      </c>
      <c r="F52" s="113">
        <v>6</v>
      </c>
      <c r="G52" s="132">
        <f t="shared" si="8"/>
        <v>6</v>
      </c>
      <c r="H52" s="114">
        <f t="shared" si="9"/>
        <v>60</v>
      </c>
      <c r="I52" s="236"/>
      <c r="J52" s="236"/>
      <c r="K52" s="236"/>
      <c r="L52" s="236"/>
      <c r="M52" s="236"/>
      <c r="N52" s="242"/>
      <c r="O52" s="117"/>
      <c r="P52" s="117">
        <v>4</v>
      </c>
      <c r="Q52" s="117"/>
      <c r="R52" s="117"/>
      <c r="S52" s="117"/>
      <c r="T52" s="117"/>
      <c r="U52" s="110">
        <v>4</v>
      </c>
      <c r="V52" s="110">
        <f t="shared" si="10"/>
        <v>10</v>
      </c>
      <c r="W52" s="236"/>
      <c r="X52" s="236"/>
    </row>
    <row r="53" spans="1:24" ht="15.75" customHeight="1">
      <c r="A53" s="235">
        <v>19</v>
      </c>
      <c r="B53" s="278" t="s">
        <v>218</v>
      </c>
      <c r="C53" s="127" t="s">
        <v>193</v>
      </c>
      <c r="D53" s="128">
        <v>10</v>
      </c>
      <c r="E53" s="112">
        <v>0</v>
      </c>
      <c r="F53" s="113">
        <v>10</v>
      </c>
      <c r="G53" s="130">
        <f t="shared" si="8"/>
        <v>10</v>
      </c>
      <c r="H53" s="131">
        <f t="shared" si="9"/>
        <v>100</v>
      </c>
      <c r="I53" s="260">
        <f>(G53+G54)/2</f>
        <v>9</v>
      </c>
      <c r="J53" s="247">
        <f>I53/10*100</f>
        <v>90</v>
      </c>
      <c r="K53" s="248" t="str">
        <f>IF(I53&lt;D53,"nema normu",D53)</f>
        <v>nema normu</v>
      </c>
      <c r="L53" s="244">
        <f>IF(I53&gt;D53,I53-D53,0)</f>
        <v>0</v>
      </c>
      <c r="M53" s="281">
        <v>5</v>
      </c>
      <c r="N53" s="280">
        <v>5</v>
      </c>
      <c r="O53" s="117"/>
      <c r="P53" s="117"/>
      <c r="Q53" s="117"/>
      <c r="R53" s="117"/>
      <c r="S53" s="117"/>
      <c r="T53" s="117"/>
      <c r="U53" s="110"/>
      <c r="V53" s="110">
        <f t="shared" si="10"/>
        <v>10</v>
      </c>
      <c r="W53" s="235">
        <f>(V53+V54)/2</f>
        <v>9</v>
      </c>
      <c r="X53" s="235">
        <f>W53-D53</f>
        <v>-1</v>
      </c>
    </row>
    <row r="54" spans="1:24" ht="15.75" customHeight="1">
      <c r="A54" s="236"/>
      <c r="B54" s="236"/>
      <c r="C54" s="110" t="s">
        <v>194</v>
      </c>
      <c r="D54" s="111">
        <v>10</v>
      </c>
      <c r="E54" s="112">
        <v>0</v>
      </c>
      <c r="F54" s="113">
        <v>8</v>
      </c>
      <c r="G54" s="132">
        <f t="shared" si="8"/>
        <v>8</v>
      </c>
      <c r="H54" s="114">
        <f t="shared" si="9"/>
        <v>80</v>
      </c>
      <c r="I54" s="236"/>
      <c r="J54" s="236"/>
      <c r="K54" s="236"/>
      <c r="L54" s="236"/>
      <c r="M54" s="236"/>
      <c r="N54" s="242"/>
      <c r="O54" s="117"/>
      <c r="P54" s="117"/>
      <c r="Q54" s="117"/>
      <c r="R54" s="117"/>
      <c r="S54" s="117"/>
      <c r="T54" s="117"/>
      <c r="U54" s="110"/>
      <c r="V54" s="110">
        <f t="shared" si="10"/>
        <v>8</v>
      </c>
      <c r="W54" s="236"/>
      <c r="X54" s="236"/>
    </row>
    <row r="55" spans="1:24" ht="15.75" customHeight="1">
      <c r="A55" s="249">
        <v>20</v>
      </c>
      <c r="B55" s="282" t="s">
        <v>81</v>
      </c>
      <c r="C55" s="127" t="s">
        <v>193</v>
      </c>
      <c r="D55" s="128">
        <v>10</v>
      </c>
      <c r="E55" s="112">
        <v>0</v>
      </c>
      <c r="F55" s="113">
        <v>10</v>
      </c>
      <c r="G55" s="130">
        <f t="shared" si="8"/>
        <v>10</v>
      </c>
      <c r="H55" s="131">
        <f t="shared" si="9"/>
        <v>100</v>
      </c>
      <c r="I55" s="260">
        <f>(G55+G56)/2</f>
        <v>9</v>
      </c>
      <c r="J55" s="247">
        <f>I55/10*100</f>
        <v>90</v>
      </c>
      <c r="K55" s="248" t="str">
        <f>IF(I55&lt;D55,"nema normu",D55)</f>
        <v>nema normu</v>
      </c>
      <c r="L55" s="244">
        <f>IF(I55&gt;D55,I55-D55,0)</f>
        <v>0</v>
      </c>
      <c r="M55" s="235">
        <v>5</v>
      </c>
      <c r="N55" s="280">
        <v>2</v>
      </c>
      <c r="O55" s="117"/>
      <c r="P55" s="117"/>
      <c r="Q55" s="117">
        <v>3</v>
      </c>
      <c r="R55" s="117"/>
      <c r="S55" s="117"/>
      <c r="T55" s="117"/>
      <c r="U55" s="110">
        <v>3</v>
      </c>
      <c r="V55" s="110">
        <f t="shared" si="10"/>
        <v>13</v>
      </c>
      <c r="W55" s="235">
        <f>(V55+V56)/2</f>
        <v>13</v>
      </c>
      <c r="X55" s="235">
        <f>W55-D55</f>
        <v>3</v>
      </c>
    </row>
    <row r="56" spans="1:24" ht="15.75" customHeight="1">
      <c r="A56" s="236"/>
      <c r="B56" s="236"/>
      <c r="C56" s="110" t="s">
        <v>194</v>
      </c>
      <c r="D56" s="111">
        <v>10</v>
      </c>
      <c r="E56" s="112">
        <v>0</v>
      </c>
      <c r="F56" s="113">
        <v>8</v>
      </c>
      <c r="G56" s="132">
        <f t="shared" si="8"/>
        <v>8</v>
      </c>
      <c r="H56" s="114">
        <f t="shared" si="9"/>
        <v>80</v>
      </c>
      <c r="I56" s="236"/>
      <c r="J56" s="236"/>
      <c r="K56" s="236"/>
      <c r="L56" s="236"/>
      <c r="M56" s="236"/>
      <c r="N56" s="242"/>
      <c r="O56" s="117"/>
      <c r="P56" s="117"/>
      <c r="Q56" s="117">
        <v>5</v>
      </c>
      <c r="R56" s="117"/>
      <c r="S56" s="117"/>
      <c r="T56" s="117"/>
      <c r="U56" s="110">
        <v>5</v>
      </c>
      <c r="V56" s="110">
        <f t="shared" si="10"/>
        <v>13</v>
      </c>
      <c r="W56" s="236"/>
      <c r="X56" s="236"/>
    </row>
    <row r="57" spans="1:24" ht="15.75" customHeight="1">
      <c r="A57" s="235">
        <v>21</v>
      </c>
      <c r="B57" s="283" t="s">
        <v>55</v>
      </c>
      <c r="C57" s="127" t="s">
        <v>193</v>
      </c>
      <c r="D57" s="128">
        <v>10</v>
      </c>
      <c r="E57" s="112">
        <v>0</v>
      </c>
      <c r="F57" s="113">
        <v>6</v>
      </c>
      <c r="G57" s="130">
        <f t="shared" si="8"/>
        <v>6</v>
      </c>
      <c r="H57" s="131">
        <f t="shared" si="9"/>
        <v>60</v>
      </c>
      <c r="I57" s="260">
        <f>(G57+G58)/2</f>
        <v>7.5</v>
      </c>
      <c r="J57" s="247">
        <f>I57/10*100</f>
        <v>75</v>
      </c>
      <c r="K57" s="248" t="str">
        <f>IF(I57&lt;D57,"nema normu",D57)</f>
        <v>nema normu</v>
      </c>
      <c r="L57" s="244">
        <f>IF(I57&gt;D57,I57-D57,0)</f>
        <v>0</v>
      </c>
      <c r="M57" s="235">
        <v>1</v>
      </c>
      <c r="N57" s="245">
        <v>5</v>
      </c>
      <c r="O57" s="117"/>
      <c r="P57" s="117"/>
      <c r="Q57" s="117"/>
      <c r="R57" s="117"/>
      <c r="S57" s="117"/>
      <c r="T57" s="117"/>
      <c r="U57" s="110"/>
      <c r="V57" s="110">
        <f t="shared" si="10"/>
        <v>6</v>
      </c>
      <c r="W57" s="235">
        <f>(V57+V58)/2</f>
        <v>7.5</v>
      </c>
      <c r="X57" s="235">
        <f>W57-D57</f>
        <v>-2.5</v>
      </c>
    </row>
    <row r="58" spans="1:24" ht="15.75" customHeight="1">
      <c r="A58" s="236"/>
      <c r="B58" s="236"/>
      <c r="C58" s="110" t="s">
        <v>194</v>
      </c>
      <c r="D58" s="111">
        <v>10</v>
      </c>
      <c r="E58" s="112">
        <v>0</v>
      </c>
      <c r="F58" s="113">
        <v>9</v>
      </c>
      <c r="G58" s="132">
        <f t="shared" si="8"/>
        <v>9</v>
      </c>
      <c r="H58" s="114">
        <f t="shared" si="9"/>
        <v>90</v>
      </c>
      <c r="I58" s="236"/>
      <c r="J58" s="236"/>
      <c r="K58" s="236"/>
      <c r="L58" s="236"/>
      <c r="M58" s="236"/>
      <c r="N58" s="242"/>
      <c r="O58" s="117"/>
      <c r="P58" s="117"/>
      <c r="Q58" s="117"/>
      <c r="R58" s="117"/>
      <c r="S58" s="117"/>
      <c r="T58" s="117"/>
      <c r="U58" s="110"/>
      <c r="V58" s="110">
        <f t="shared" si="10"/>
        <v>9</v>
      </c>
      <c r="W58" s="236"/>
      <c r="X58" s="236"/>
    </row>
    <row r="59" spans="1:24" ht="15.75" customHeight="1">
      <c r="A59" s="249">
        <v>22</v>
      </c>
      <c r="B59" s="283" t="s">
        <v>219</v>
      </c>
      <c r="C59" s="127" t="s">
        <v>193</v>
      </c>
      <c r="D59" s="128">
        <v>10</v>
      </c>
      <c r="E59" s="112">
        <v>0</v>
      </c>
      <c r="F59" s="113"/>
      <c r="G59" s="130">
        <f t="shared" si="8"/>
        <v>0</v>
      </c>
      <c r="H59" s="131">
        <f t="shared" si="9"/>
        <v>0</v>
      </c>
      <c r="I59" s="260">
        <f>(G59+G60)/2</f>
        <v>0</v>
      </c>
      <c r="J59" s="247">
        <f>I59/10*100</f>
        <v>0</v>
      </c>
      <c r="K59" s="248" t="str">
        <f>IF(I59&lt;D59,"nema normu",D59)</f>
        <v>nema normu</v>
      </c>
      <c r="L59" s="244">
        <f>IF(I59&gt;D59,I59-D59,0)</f>
        <v>0</v>
      </c>
      <c r="M59" s="235">
        <v>6</v>
      </c>
      <c r="N59" s="280">
        <v>2</v>
      </c>
      <c r="O59" s="117"/>
      <c r="P59" s="117"/>
      <c r="Q59" s="117"/>
      <c r="R59" s="117"/>
      <c r="S59" s="117"/>
      <c r="T59" s="117"/>
      <c r="U59" s="110"/>
      <c r="V59" s="110">
        <f t="shared" si="10"/>
        <v>0</v>
      </c>
      <c r="W59" s="235">
        <f>(V59+V60)/2</f>
        <v>0</v>
      </c>
      <c r="X59" s="235">
        <f>W59-D59</f>
        <v>-10</v>
      </c>
    </row>
    <row r="60" spans="1:24" ht="15.75" customHeight="1">
      <c r="A60" s="236"/>
      <c r="B60" s="236"/>
      <c r="C60" s="110" t="s">
        <v>194</v>
      </c>
      <c r="D60" s="111">
        <v>10</v>
      </c>
      <c r="E60" s="112">
        <v>0</v>
      </c>
      <c r="F60" s="113"/>
      <c r="G60" s="132">
        <f t="shared" si="8"/>
        <v>0</v>
      </c>
      <c r="H60" s="114">
        <f t="shared" si="9"/>
        <v>0</v>
      </c>
      <c r="I60" s="236"/>
      <c r="J60" s="236"/>
      <c r="K60" s="236"/>
      <c r="L60" s="236"/>
      <c r="M60" s="236"/>
      <c r="N60" s="242"/>
      <c r="O60" s="117"/>
      <c r="P60" s="117"/>
      <c r="Q60" s="117"/>
      <c r="R60" s="117"/>
      <c r="S60" s="117"/>
      <c r="T60" s="117"/>
      <c r="U60" s="110"/>
      <c r="V60" s="110">
        <f t="shared" si="10"/>
        <v>0</v>
      </c>
      <c r="W60" s="236"/>
      <c r="X60" s="236"/>
    </row>
    <row r="61" spans="1:24" ht="14.25" customHeight="1">
      <c r="A61" s="235">
        <v>23</v>
      </c>
      <c r="B61" s="284" t="s">
        <v>195</v>
      </c>
      <c r="C61" s="127" t="s">
        <v>193</v>
      </c>
      <c r="D61" s="128">
        <v>10</v>
      </c>
      <c r="E61" s="112">
        <v>0</v>
      </c>
      <c r="F61" s="113">
        <v>12</v>
      </c>
      <c r="G61" s="130">
        <f t="shared" si="8"/>
        <v>12</v>
      </c>
      <c r="H61" s="131">
        <f t="shared" si="9"/>
        <v>120</v>
      </c>
      <c r="I61" s="260">
        <f>(G61+G62)/2</f>
        <v>13.5</v>
      </c>
      <c r="J61" s="247">
        <f>I61/10*100</f>
        <v>135</v>
      </c>
      <c r="K61" s="248">
        <f>IF(I61&lt;D61,"nema normu",D61)</f>
        <v>10</v>
      </c>
      <c r="L61" s="244">
        <f>IF(I61&gt;D61,I61-D61,0)</f>
        <v>3.5</v>
      </c>
      <c r="M61" s="235">
        <v>2</v>
      </c>
      <c r="N61" s="280">
        <v>4</v>
      </c>
      <c r="O61" s="117"/>
      <c r="P61" s="117"/>
      <c r="Q61" s="117"/>
      <c r="R61" s="117"/>
      <c r="S61" s="117"/>
      <c r="T61" s="117"/>
      <c r="U61" s="110"/>
      <c r="V61" s="110">
        <f t="shared" si="10"/>
        <v>12</v>
      </c>
      <c r="W61" s="235">
        <f>(V61+V62)/2</f>
        <v>13.5</v>
      </c>
      <c r="X61" s="235">
        <f>W61-D61</f>
        <v>3.5</v>
      </c>
    </row>
    <row r="62" spans="1:24" ht="15.75" customHeight="1">
      <c r="A62" s="236"/>
      <c r="B62" s="236"/>
      <c r="C62" s="110" t="s">
        <v>194</v>
      </c>
      <c r="D62" s="111">
        <v>10</v>
      </c>
      <c r="E62" s="112">
        <v>0</v>
      </c>
      <c r="F62" s="113">
        <v>15</v>
      </c>
      <c r="G62" s="132">
        <f t="shared" si="8"/>
        <v>15</v>
      </c>
      <c r="H62" s="114">
        <f t="shared" si="9"/>
        <v>150</v>
      </c>
      <c r="I62" s="236"/>
      <c r="J62" s="236"/>
      <c r="K62" s="236"/>
      <c r="L62" s="236"/>
      <c r="M62" s="236"/>
      <c r="N62" s="242"/>
      <c r="O62" s="117"/>
      <c r="P62" s="117"/>
      <c r="Q62" s="117"/>
      <c r="R62" s="117"/>
      <c r="S62" s="117"/>
      <c r="T62" s="117"/>
      <c r="U62" s="110"/>
      <c r="V62" s="110">
        <f t="shared" si="10"/>
        <v>15</v>
      </c>
      <c r="W62" s="236"/>
      <c r="X62" s="236"/>
    </row>
    <row r="63" spans="1:24" ht="15.75" customHeight="1">
      <c r="A63" s="249">
        <v>24</v>
      </c>
      <c r="B63" s="282"/>
      <c r="C63" s="127" t="s">
        <v>193</v>
      </c>
      <c r="D63" s="128">
        <v>10</v>
      </c>
      <c r="E63" s="112">
        <v>0</v>
      </c>
      <c r="F63" s="113"/>
      <c r="G63" s="130">
        <f t="shared" si="8"/>
        <v>0</v>
      </c>
      <c r="H63" s="131">
        <f t="shared" si="9"/>
        <v>0</v>
      </c>
      <c r="I63" s="260">
        <f>(G63+G64)/2</f>
        <v>0</v>
      </c>
      <c r="J63" s="247">
        <f>I63/10*100</f>
        <v>0</v>
      </c>
      <c r="K63" s="248" t="str">
        <f>IF(I63&lt;D63,"nema normu",D63)</f>
        <v>nema normu</v>
      </c>
      <c r="L63" s="244">
        <f>IF(I63&gt;D63,I63-D63,0)</f>
        <v>0</v>
      </c>
      <c r="M63" s="235"/>
      <c r="N63" s="280">
        <v>0</v>
      </c>
      <c r="O63" s="117"/>
      <c r="P63" s="117"/>
      <c r="Q63" s="117"/>
      <c r="R63" s="117"/>
      <c r="S63" s="117"/>
      <c r="T63" s="117"/>
      <c r="U63" s="110"/>
      <c r="V63" s="110">
        <f t="shared" si="10"/>
        <v>0</v>
      </c>
      <c r="W63" s="235">
        <f>(V63+V64)/2</f>
        <v>0</v>
      </c>
      <c r="X63" s="235">
        <f>W63-D63</f>
        <v>-10</v>
      </c>
    </row>
    <row r="64" spans="1:24" ht="15.75" customHeight="1">
      <c r="A64" s="236"/>
      <c r="B64" s="236"/>
      <c r="C64" s="110" t="s">
        <v>194</v>
      </c>
      <c r="D64" s="111">
        <v>10</v>
      </c>
      <c r="E64" s="112">
        <v>0</v>
      </c>
      <c r="F64" s="113"/>
      <c r="G64" s="132">
        <f t="shared" si="8"/>
        <v>0</v>
      </c>
      <c r="H64" s="114">
        <f t="shared" si="9"/>
        <v>0</v>
      </c>
      <c r="I64" s="236"/>
      <c r="J64" s="236"/>
      <c r="K64" s="236"/>
      <c r="L64" s="236"/>
      <c r="M64" s="236"/>
      <c r="N64" s="242"/>
      <c r="O64" s="117"/>
      <c r="P64" s="117"/>
      <c r="Q64" s="117"/>
      <c r="R64" s="117"/>
      <c r="S64" s="117"/>
      <c r="T64" s="117"/>
      <c r="U64" s="110"/>
      <c r="V64" s="110">
        <f t="shared" si="10"/>
        <v>0</v>
      </c>
      <c r="W64" s="236"/>
      <c r="X64" s="236"/>
    </row>
    <row r="65" spans="1:24" ht="15.75" customHeight="1">
      <c r="A65" s="235">
        <v>25</v>
      </c>
      <c r="B65" s="282"/>
      <c r="C65" s="127" t="s">
        <v>193</v>
      </c>
      <c r="D65" s="128">
        <v>10</v>
      </c>
      <c r="E65" s="112">
        <v>0</v>
      </c>
      <c r="F65" s="113">
        <v>0</v>
      </c>
      <c r="G65" s="132">
        <f t="shared" si="8"/>
        <v>0</v>
      </c>
      <c r="H65" s="114">
        <f t="shared" si="9"/>
        <v>0</v>
      </c>
      <c r="I65" s="260">
        <f>(G65+G66)/2</f>
        <v>0</v>
      </c>
      <c r="J65" s="247">
        <f>I65/10*100</f>
        <v>0</v>
      </c>
      <c r="K65" s="248" t="str">
        <f>IF(I65&lt;D65,"nema normu",D65)</f>
        <v>nema normu</v>
      </c>
      <c r="L65" s="244">
        <f>IF(I65&gt;D65,I65-D65,0)</f>
        <v>0</v>
      </c>
      <c r="M65" s="235">
        <v>0</v>
      </c>
      <c r="N65" s="280">
        <v>0</v>
      </c>
      <c r="O65" s="117"/>
      <c r="P65" s="117"/>
      <c r="Q65" s="117"/>
      <c r="R65" s="117"/>
      <c r="S65" s="117"/>
      <c r="T65" s="117"/>
      <c r="U65" s="110"/>
      <c r="V65" s="110">
        <f t="shared" si="10"/>
        <v>0</v>
      </c>
      <c r="W65" s="235">
        <f>(V65+V66)/2</f>
        <v>0</v>
      </c>
      <c r="X65" s="235">
        <f>W65-D65</f>
        <v>-10</v>
      </c>
    </row>
    <row r="66" spans="1:24" ht="15.75" customHeight="1">
      <c r="A66" s="236"/>
      <c r="B66" s="236"/>
      <c r="C66" s="110" t="s">
        <v>194</v>
      </c>
      <c r="D66" s="111">
        <v>10</v>
      </c>
      <c r="E66" s="112">
        <v>0</v>
      </c>
      <c r="F66" s="113">
        <v>0</v>
      </c>
      <c r="G66" s="132">
        <f t="shared" si="8"/>
        <v>0</v>
      </c>
      <c r="H66" s="114">
        <f t="shared" si="9"/>
        <v>0</v>
      </c>
      <c r="I66" s="236"/>
      <c r="J66" s="236"/>
      <c r="K66" s="236"/>
      <c r="L66" s="236"/>
      <c r="M66" s="236"/>
      <c r="N66" s="242"/>
      <c r="O66" s="117"/>
      <c r="P66" s="117"/>
      <c r="Q66" s="117"/>
      <c r="R66" s="117"/>
      <c r="S66" s="117"/>
      <c r="T66" s="117"/>
      <c r="U66" s="110"/>
      <c r="V66" s="110">
        <f t="shared" si="10"/>
        <v>0</v>
      </c>
      <c r="W66" s="236"/>
      <c r="X66" s="236"/>
    </row>
    <row r="67" spans="1:24" ht="15.75" customHeight="1">
      <c r="A67" s="115"/>
      <c r="B67" s="263" t="s">
        <v>196</v>
      </c>
      <c r="C67" s="270" t="s">
        <v>193</v>
      </c>
      <c r="D67" s="253"/>
      <c r="E67" s="116">
        <f t="shared" ref="E67:E68" si="11">SUM(E47,E49,E51,E53,E55,E57,E59,E61,E65)</f>
        <v>0</v>
      </c>
      <c r="F67" s="116">
        <f t="shared" ref="F67:F68" si="12">SUM(F47,F49,F51,F53,F55,F57,F59,F61,F63,F65)</f>
        <v>72</v>
      </c>
      <c r="G67" s="138">
        <f>SUM(G47,G49,G51,G53,G55,G57,G59,G61,H63,G65)</f>
        <v>72</v>
      </c>
      <c r="H67" s="119"/>
      <c r="I67" s="271">
        <f>SUM(I47:I66)</f>
        <v>66</v>
      </c>
      <c r="J67" s="121"/>
      <c r="K67" s="271">
        <f t="shared" ref="K67:L67" si="13">SUM(K47:K66)</f>
        <v>20</v>
      </c>
      <c r="L67" s="271">
        <f t="shared" si="13"/>
        <v>5.5</v>
      </c>
      <c r="M67" s="115"/>
      <c r="N67" s="115"/>
      <c r="O67" s="110"/>
      <c r="P67" s="110"/>
      <c r="Q67" s="110"/>
      <c r="R67" s="110"/>
      <c r="S67" s="110"/>
      <c r="T67" s="110"/>
      <c r="U67" s="110"/>
      <c r="V67" s="110"/>
      <c r="W67" s="110"/>
      <c r="X67" s="110"/>
    </row>
    <row r="68" spans="1:24" ht="15.75" customHeight="1">
      <c r="A68" s="115"/>
      <c r="B68" s="236"/>
      <c r="C68" s="264" t="s">
        <v>206</v>
      </c>
      <c r="D68" s="253"/>
      <c r="E68" s="116">
        <f t="shared" si="11"/>
        <v>0</v>
      </c>
      <c r="F68" s="116">
        <f t="shared" si="12"/>
        <v>60</v>
      </c>
      <c r="G68" s="116">
        <f>SUM(G48,G50,G52,G54,G56,G58,G60,G62,G64,G66)</f>
        <v>60</v>
      </c>
      <c r="H68" s="119"/>
      <c r="I68" s="236"/>
      <c r="J68" s="121"/>
      <c r="K68" s="236"/>
      <c r="L68" s="236"/>
      <c r="M68" s="115"/>
      <c r="N68" s="115"/>
      <c r="O68" s="110"/>
      <c r="P68" s="110"/>
      <c r="Q68" s="110"/>
      <c r="R68" s="110"/>
      <c r="S68" s="110"/>
      <c r="T68" s="110"/>
      <c r="U68" s="110"/>
      <c r="V68" s="110"/>
      <c r="W68" s="110"/>
      <c r="X68" s="110"/>
    </row>
    <row r="69" spans="1:24" ht="15.75" customHeight="1">
      <c r="A69" s="115"/>
      <c r="B69" s="118"/>
      <c r="C69" s="118"/>
      <c r="D69" s="118"/>
      <c r="E69" s="118"/>
      <c r="F69" s="118"/>
      <c r="G69" s="118"/>
      <c r="H69" s="119"/>
      <c r="I69" s="120"/>
      <c r="J69" s="121"/>
      <c r="K69" s="120"/>
      <c r="L69" s="120"/>
      <c r="M69" s="115"/>
      <c r="N69" s="115"/>
    </row>
    <row r="70" spans="1:24" ht="15.75" customHeight="1">
      <c r="A70" s="115"/>
      <c r="B70" s="118"/>
      <c r="C70" s="118"/>
      <c r="D70" s="118"/>
      <c r="E70" s="118"/>
      <c r="F70" s="118"/>
      <c r="G70" s="118"/>
      <c r="H70" s="119"/>
      <c r="I70" s="120"/>
      <c r="J70" s="121"/>
      <c r="K70" s="120"/>
      <c r="L70" s="120"/>
      <c r="M70" s="115"/>
      <c r="N70" s="115"/>
    </row>
    <row r="71" spans="1:24" ht="15.75" customHeight="1">
      <c r="A71" s="115"/>
      <c r="B71" s="133"/>
      <c r="D71" s="6"/>
      <c r="E71" s="6"/>
      <c r="F71" s="6"/>
      <c r="G71" s="6"/>
      <c r="H71" s="119"/>
      <c r="I71" s="134"/>
      <c r="J71" s="121"/>
      <c r="K71" s="121"/>
      <c r="L71" s="121"/>
      <c r="M71" s="115"/>
      <c r="N71" s="115"/>
    </row>
    <row r="72" spans="1:24" ht="15.75" customHeight="1">
      <c r="A72" s="102" t="s">
        <v>204</v>
      </c>
      <c r="D72" s="6"/>
      <c r="E72" s="6"/>
      <c r="G72" s="6"/>
      <c r="H72" s="6"/>
      <c r="M72" s="115"/>
      <c r="N72" s="115"/>
    </row>
    <row r="73" spans="1:24" ht="15.75" customHeight="1">
      <c r="D73" s="6"/>
      <c r="E73" s="6"/>
      <c r="G73" s="6"/>
      <c r="H73" s="6"/>
      <c r="M73" s="115"/>
      <c r="N73" s="115"/>
    </row>
    <row r="74" spans="1:24" ht="14.25" customHeight="1">
      <c r="A74" s="256" t="s">
        <v>175</v>
      </c>
      <c r="B74" s="256" t="s">
        <v>176</v>
      </c>
      <c r="C74" s="266" t="s">
        <v>177</v>
      </c>
      <c r="D74" s="266" t="s">
        <v>178</v>
      </c>
      <c r="E74" s="261" t="s">
        <v>179</v>
      </c>
      <c r="F74" s="261" t="s">
        <v>180</v>
      </c>
      <c r="G74" s="267" t="s">
        <v>181</v>
      </c>
      <c r="H74" s="268" t="s">
        <v>182</v>
      </c>
      <c r="I74" s="267" t="s">
        <v>183</v>
      </c>
      <c r="J74" s="268" t="s">
        <v>182</v>
      </c>
      <c r="K74" s="261" t="s">
        <v>184</v>
      </c>
      <c r="L74" s="261" t="s">
        <v>185</v>
      </c>
      <c r="M74" s="269" t="s">
        <v>186</v>
      </c>
      <c r="N74" s="253"/>
    </row>
    <row r="75" spans="1:24" ht="15.75" customHeight="1">
      <c r="A75" s="236"/>
      <c r="B75" s="236"/>
      <c r="C75" s="236"/>
      <c r="D75" s="236"/>
      <c r="E75" s="236"/>
      <c r="F75" s="236"/>
      <c r="G75" s="242"/>
      <c r="H75" s="240"/>
      <c r="I75" s="242"/>
      <c r="J75" s="240"/>
      <c r="K75" s="236"/>
      <c r="L75" s="236"/>
      <c r="M75" s="103" t="s">
        <v>191</v>
      </c>
      <c r="N75" s="103" t="s">
        <v>192</v>
      </c>
    </row>
    <row r="76" spans="1:24" ht="15.75" customHeight="1">
      <c r="D76" s="6"/>
      <c r="E76" s="6"/>
      <c r="G76" s="6"/>
      <c r="H76" s="6"/>
      <c r="M76" s="115"/>
      <c r="N76" s="115"/>
    </row>
    <row r="77" spans="1:24" ht="15.75" customHeight="1">
      <c r="A77" s="235">
        <v>1</v>
      </c>
      <c r="B77" s="278" t="s">
        <v>73</v>
      </c>
      <c r="C77" s="127" t="s">
        <v>193</v>
      </c>
      <c r="D77" s="130">
        <v>6</v>
      </c>
      <c r="E77" s="112">
        <v>4</v>
      </c>
      <c r="F77" s="113">
        <v>0</v>
      </c>
      <c r="G77" s="128">
        <f t="shared" ref="G77:G82" si="14">E77+(F77*0.6)</f>
        <v>4</v>
      </c>
      <c r="H77" s="136">
        <f t="shared" ref="H77:H94" si="15">G77/D77*100</f>
        <v>66.666666666666657</v>
      </c>
      <c r="I77" s="244">
        <f>(G77+G78)/2</f>
        <v>2</v>
      </c>
      <c r="J77" s="246">
        <f>I77/D77*100</f>
        <v>33.333333333333329</v>
      </c>
      <c r="K77" s="244" t="s">
        <v>205</v>
      </c>
      <c r="L77" s="244">
        <f>I77</f>
        <v>2</v>
      </c>
      <c r="M77" s="272">
        <v>1</v>
      </c>
      <c r="N77" s="272"/>
    </row>
    <row r="78" spans="1:24" ht="15.75" customHeight="1">
      <c r="A78" s="236"/>
      <c r="B78" s="236"/>
      <c r="C78" s="110" t="s">
        <v>194</v>
      </c>
      <c r="D78" s="111">
        <v>6</v>
      </c>
      <c r="E78" s="112"/>
      <c r="F78" s="113"/>
      <c r="G78" s="128">
        <f t="shared" si="14"/>
        <v>0</v>
      </c>
      <c r="H78" s="136">
        <f t="shared" si="15"/>
        <v>0</v>
      </c>
      <c r="I78" s="236"/>
      <c r="J78" s="236"/>
      <c r="K78" s="236"/>
      <c r="L78" s="236"/>
      <c r="M78" s="236"/>
      <c r="N78" s="236"/>
    </row>
    <row r="79" spans="1:24" ht="15.75" customHeight="1">
      <c r="A79" s="206">
        <v>2</v>
      </c>
      <c r="B79" s="285" t="s">
        <v>79</v>
      </c>
      <c r="C79" s="127" t="s">
        <v>193</v>
      </c>
      <c r="D79" s="130">
        <v>6</v>
      </c>
      <c r="E79" s="112">
        <v>4</v>
      </c>
      <c r="F79" s="113"/>
      <c r="G79" s="128">
        <f t="shared" si="14"/>
        <v>4</v>
      </c>
      <c r="H79" s="136">
        <f t="shared" si="15"/>
        <v>66.666666666666657</v>
      </c>
      <c r="I79" s="244">
        <f>(G79+G80)/2</f>
        <v>4</v>
      </c>
      <c r="J79" s="246">
        <f>I79/D79*100</f>
        <v>66.666666666666657</v>
      </c>
      <c r="K79" s="244" t="s">
        <v>205</v>
      </c>
      <c r="L79" s="244">
        <f>I79</f>
        <v>4</v>
      </c>
      <c r="M79" s="206">
        <v>1</v>
      </c>
      <c r="N79" s="206">
        <v>0</v>
      </c>
    </row>
    <row r="80" spans="1:24" ht="15.75" customHeight="1">
      <c r="A80" s="206"/>
      <c r="B80" s="236"/>
      <c r="C80" s="110" t="s">
        <v>194</v>
      </c>
      <c r="D80" s="111">
        <v>6</v>
      </c>
      <c r="E80" s="112">
        <v>4</v>
      </c>
      <c r="F80" s="113"/>
      <c r="G80" s="128">
        <f t="shared" si="14"/>
        <v>4</v>
      </c>
      <c r="H80" s="136">
        <f t="shared" si="15"/>
        <v>66.666666666666657</v>
      </c>
      <c r="I80" s="236"/>
      <c r="J80" s="236"/>
      <c r="K80" s="236"/>
      <c r="L80" s="236"/>
      <c r="M80" s="206"/>
      <c r="N80" s="206"/>
    </row>
    <row r="81" spans="1:14" ht="15.75" customHeight="1">
      <c r="A81" s="235">
        <v>3</v>
      </c>
      <c r="B81" s="282" t="s">
        <v>41</v>
      </c>
      <c r="C81" s="127" t="s">
        <v>193</v>
      </c>
      <c r="D81" s="128">
        <v>6</v>
      </c>
      <c r="E81" s="112">
        <v>4</v>
      </c>
      <c r="F81" s="113"/>
      <c r="G81" s="128">
        <f t="shared" si="14"/>
        <v>4</v>
      </c>
      <c r="H81" s="136">
        <f t="shared" si="15"/>
        <v>66.666666666666657</v>
      </c>
      <c r="I81" s="244">
        <f>(G81+G82)/2</f>
        <v>2</v>
      </c>
      <c r="J81" s="246">
        <f>I81/D81*100</f>
        <v>33.333333333333329</v>
      </c>
      <c r="K81" s="244" t="s">
        <v>205</v>
      </c>
      <c r="L81" s="244">
        <f>I81</f>
        <v>2</v>
      </c>
      <c r="M81" s="235">
        <v>1</v>
      </c>
      <c r="N81" s="235"/>
    </row>
    <row r="82" spans="1:14" ht="15.75" customHeight="1">
      <c r="A82" s="236"/>
      <c r="B82" s="236"/>
      <c r="C82" s="110" t="s">
        <v>194</v>
      </c>
      <c r="D82" s="208">
        <v>6</v>
      </c>
      <c r="E82" s="112"/>
      <c r="F82" s="113"/>
      <c r="G82" s="111">
        <f t="shared" si="14"/>
        <v>0</v>
      </c>
      <c r="H82" s="114">
        <f t="shared" si="15"/>
        <v>0</v>
      </c>
      <c r="I82" s="236"/>
      <c r="J82" s="236"/>
      <c r="K82" s="236"/>
      <c r="L82" s="236"/>
      <c r="M82" s="236"/>
      <c r="N82" s="236"/>
    </row>
    <row r="83" spans="1:14" ht="15.75" customHeight="1">
      <c r="A83" s="249">
        <v>4</v>
      </c>
      <c r="B83" s="285" t="s">
        <v>102</v>
      </c>
      <c r="C83" s="110" t="s">
        <v>193</v>
      </c>
      <c r="D83" s="111">
        <v>6</v>
      </c>
      <c r="E83" s="112"/>
      <c r="F83" s="113"/>
      <c r="G83" s="130">
        <f t="shared" ref="G83:G84" si="16">F83</f>
        <v>0</v>
      </c>
      <c r="H83" s="131">
        <f t="shared" si="15"/>
        <v>0</v>
      </c>
      <c r="I83" s="260">
        <f>(G83+G84)/2</f>
        <v>0</v>
      </c>
      <c r="J83" s="247">
        <f>I83/D83*100</f>
        <v>0</v>
      </c>
      <c r="K83" s="260" t="s">
        <v>205</v>
      </c>
      <c r="L83" s="260">
        <f>I83</f>
        <v>0</v>
      </c>
      <c r="M83" s="235">
        <v>0</v>
      </c>
      <c r="N83" s="235">
        <v>1</v>
      </c>
    </row>
    <row r="84" spans="1:14" ht="15.75" customHeight="1">
      <c r="A84" s="236"/>
      <c r="B84" s="236"/>
      <c r="C84" s="110" t="s">
        <v>194</v>
      </c>
      <c r="D84" s="111">
        <v>6</v>
      </c>
      <c r="E84" s="112">
        <v>4</v>
      </c>
      <c r="F84" s="113"/>
      <c r="G84" s="132">
        <f t="shared" si="16"/>
        <v>0</v>
      </c>
      <c r="H84" s="114">
        <f t="shared" si="15"/>
        <v>0</v>
      </c>
      <c r="I84" s="236"/>
      <c r="J84" s="236"/>
      <c r="K84" s="236"/>
      <c r="L84" s="236"/>
      <c r="M84" s="236"/>
      <c r="N84" s="236"/>
    </row>
    <row r="85" spans="1:14" ht="15.75" customHeight="1">
      <c r="A85" s="249">
        <v>5</v>
      </c>
      <c r="B85" s="285" t="s">
        <v>121</v>
      </c>
      <c r="C85" s="110" t="s">
        <v>193</v>
      </c>
      <c r="D85" s="111">
        <v>6</v>
      </c>
      <c r="E85" s="112"/>
      <c r="F85" s="113"/>
      <c r="G85" s="130">
        <f t="shared" ref="G85:G94" si="17">E85+(F85*0.6)</f>
        <v>0</v>
      </c>
      <c r="H85" s="131">
        <f t="shared" si="15"/>
        <v>0</v>
      </c>
      <c r="I85" s="260">
        <f>(G85+G86)/2</f>
        <v>2</v>
      </c>
      <c r="J85" s="247">
        <f>I85/D85*100</f>
        <v>33.333333333333329</v>
      </c>
      <c r="K85" s="260" t="s">
        <v>205</v>
      </c>
      <c r="L85" s="260">
        <f>I85</f>
        <v>2</v>
      </c>
      <c r="M85" s="235">
        <v>4</v>
      </c>
      <c r="N85" s="235">
        <v>1</v>
      </c>
    </row>
    <row r="86" spans="1:14" ht="15.75" customHeight="1">
      <c r="A86" s="236"/>
      <c r="B86" s="236"/>
      <c r="C86" s="110" t="s">
        <v>194</v>
      </c>
      <c r="D86" s="111">
        <v>6</v>
      </c>
      <c r="E86" s="112">
        <v>4</v>
      </c>
      <c r="F86" s="113"/>
      <c r="G86" s="130">
        <f t="shared" si="17"/>
        <v>4</v>
      </c>
      <c r="H86" s="131">
        <f t="shared" si="15"/>
        <v>66.666666666666657</v>
      </c>
      <c r="I86" s="236"/>
      <c r="J86" s="236"/>
      <c r="K86" s="236"/>
      <c r="L86" s="236"/>
      <c r="M86" s="236"/>
      <c r="N86" s="236"/>
    </row>
    <row r="87" spans="1:14" ht="15.75" customHeight="1">
      <c r="A87" s="249">
        <v>6</v>
      </c>
      <c r="B87" s="278" t="s">
        <v>83</v>
      </c>
      <c r="C87" s="110" t="s">
        <v>193</v>
      </c>
      <c r="D87" s="111">
        <v>6</v>
      </c>
      <c r="E87" s="112">
        <v>8</v>
      </c>
      <c r="F87" s="113"/>
      <c r="G87" s="130">
        <f t="shared" si="17"/>
        <v>8</v>
      </c>
      <c r="H87" s="131">
        <f t="shared" si="15"/>
        <v>133.33333333333331</v>
      </c>
      <c r="I87" s="260">
        <f>(G87+G88)/2</f>
        <v>6</v>
      </c>
      <c r="J87" s="247">
        <f>I87/D88*100</f>
        <v>100</v>
      </c>
      <c r="K87" s="260" t="s">
        <v>205</v>
      </c>
      <c r="L87" s="260">
        <f>I87</f>
        <v>6</v>
      </c>
      <c r="M87" s="235">
        <v>1</v>
      </c>
      <c r="N87" s="235">
        <v>1</v>
      </c>
    </row>
    <row r="88" spans="1:14" ht="15.75" customHeight="1">
      <c r="A88" s="236"/>
      <c r="B88" s="236"/>
      <c r="C88" s="110" t="s">
        <v>194</v>
      </c>
      <c r="D88" s="111">
        <v>6</v>
      </c>
      <c r="E88" s="112">
        <v>4</v>
      </c>
      <c r="F88" s="113"/>
      <c r="G88" s="130">
        <f t="shared" si="17"/>
        <v>4</v>
      </c>
      <c r="H88" s="131">
        <f t="shared" si="15"/>
        <v>66.666666666666657</v>
      </c>
      <c r="I88" s="236"/>
      <c r="J88" s="236"/>
      <c r="K88" s="236"/>
      <c r="L88" s="236"/>
      <c r="M88" s="236"/>
      <c r="N88" s="236"/>
    </row>
    <row r="89" spans="1:14" ht="15.75" customHeight="1">
      <c r="A89" s="197">
        <v>7</v>
      </c>
      <c r="B89" s="278" t="s">
        <v>220</v>
      </c>
      <c r="C89" s="110" t="s">
        <v>193</v>
      </c>
      <c r="D89" s="111">
        <v>10</v>
      </c>
      <c r="E89" s="112"/>
      <c r="F89" s="113"/>
      <c r="G89" s="130">
        <f t="shared" si="17"/>
        <v>0</v>
      </c>
      <c r="H89" s="131">
        <f t="shared" si="15"/>
        <v>0</v>
      </c>
      <c r="I89" s="260">
        <f>(G89+G90)/2</f>
        <v>0.5</v>
      </c>
      <c r="J89" s="247">
        <f>I89/D90*100</f>
        <v>5</v>
      </c>
      <c r="K89" s="260" t="s">
        <v>205</v>
      </c>
      <c r="L89" s="260">
        <f>I89</f>
        <v>0.5</v>
      </c>
      <c r="M89" s="235"/>
      <c r="N89" s="235">
        <v>1</v>
      </c>
    </row>
    <row r="90" spans="1:14" ht="15.75" customHeight="1">
      <c r="A90" s="210"/>
      <c r="B90" s="236"/>
      <c r="C90" s="110" t="s">
        <v>194</v>
      </c>
      <c r="D90" s="111">
        <v>10</v>
      </c>
      <c r="E90" s="112">
        <v>1</v>
      </c>
      <c r="F90" s="113">
        <v>0</v>
      </c>
      <c r="G90" s="130">
        <f t="shared" si="17"/>
        <v>1</v>
      </c>
      <c r="H90" s="131">
        <f t="shared" si="15"/>
        <v>10</v>
      </c>
      <c r="I90" s="236"/>
      <c r="J90" s="236"/>
      <c r="K90" s="236"/>
      <c r="L90" s="236"/>
      <c r="M90" s="236"/>
      <c r="N90" s="236"/>
    </row>
    <row r="91" spans="1:14" ht="15.75" customHeight="1">
      <c r="A91" s="197">
        <v>8</v>
      </c>
      <c r="B91" s="278" t="s">
        <v>221</v>
      </c>
      <c r="C91" s="110" t="s">
        <v>193</v>
      </c>
      <c r="D91" s="111">
        <v>6</v>
      </c>
      <c r="E91" s="112"/>
      <c r="F91" s="113"/>
      <c r="G91" s="130">
        <f t="shared" si="17"/>
        <v>0</v>
      </c>
      <c r="H91" s="131">
        <f t="shared" si="15"/>
        <v>0</v>
      </c>
      <c r="I91" s="260">
        <f>(G91+G92)/2</f>
        <v>0</v>
      </c>
      <c r="J91" s="247">
        <f>I91/D92*100</f>
        <v>0</v>
      </c>
      <c r="K91" s="260" t="s">
        <v>205</v>
      </c>
      <c r="L91" s="260">
        <f>I91</f>
        <v>0</v>
      </c>
      <c r="M91" s="235">
        <v>1</v>
      </c>
      <c r="N91" s="235"/>
    </row>
    <row r="92" spans="1:14" ht="15.75" customHeight="1">
      <c r="A92" s="210"/>
      <c r="B92" s="236"/>
      <c r="C92" s="110" t="s">
        <v>194</v>
      </c>
      <c r="D92" s="111">
        <v>6</v>
      </c>
      <c r="E92" s="112"/>
      <c r="F92" s="113"/>
      <c r="G92" s="130">
        <f t="shared" si="17"/>
        <v>0</v>
      </c>
      <c r="H92" s="131">
        <f t="shared" si="15"/>
        <v>0</v>
      </c>
      <c r="I92" s="236"/>
      <c r="J92" s="236"/>
      <c r="K92" s="236"/>
      <c r="L92" s="236"/>
      <c r="M92" s="236"/>
      <c r="N92" s="236"/>
    </row>
    <row r="93" spans="1:14" ht="14.25" customHeight="1">
      <c r="A93" s="249">
        <v>9</v>
      </c>
      <c r="B93" s="284" t="s">
        <v>150</v>
      </c>
      <c r="C93" s="110" t="s">
        <v>193</v>
      </c>
      <c r="D93" s="111">
        <v>6</v>
      </c>
      <c r="E93" s="112"/>
      <c r="F93" s="113"/>
      <c r="G93" s="130">
        <f t="shared" si="17"/>
        <v>0</v>
      </c>
      <c r="H93" s="131">
        <f t="shared" si="15"/>
        <v>0</v>
      </c>
      <c r="I93" s="260">
        <f>(G93+G94)/2</f>
        <v>0</v>
      </c>
      <c r="J93" s="247">
        <f>I93/D94*100</f>
        <v>0</v>
      </c>
      <c r="K93" s="260" t="s">
        <v>205</v>
      </c>
      <c r="L93" s="260">
        <f>I93</f>
        <v>0</v>
      </c>
      <c r="M93" s="235"/>
      <c r="N93" s="235">
        <v>1</v>
      </c>
    </row>
    <row r="94" spans="1:14" ht="15.75" customHeight="1">
      <c r="A94" s="236"/>
      <c r="B94" s="236"/>
      <c r="C94" s="110" t="s">
        <v>194</v>
      </c>
      <c r="D94" s="111">
        <v>6</v>
      </c>
      <c r="E94" s="112"/>
      <c r="F94" s="113"/>
      <c r="G94" s="130">
        <f t="shared" si="17"/>
        <v>0</v>
      </c>
      <c r="H94" s="131">
        <f t="shared" si="15"/>
        <v>0</v>
      </c>
      <c r="I94" s="236"/>
      <c r="J94" s="236"/>
      <c r="K94" s="236"/>
      <c r="L94" s="236"/>
      <c r="M94" s="236"/>
      <c r="N94" s="236"/>
    </row>
    <row r="95" spans="1:14" ht="15.75" customHeight="1">
      <c r="A95" s="249">
        <v>10</v>
      </c>
      <c r="B95" s="285" t="s">
        <v>125</v>
      </c>
      <c r="C95" s="127" t="s">
        <v>193</v>
      </c>
      <c r="D95" s="130">
        <v>6</v>
      </c>
      <c r="E95" s="129"/>
      <c r="F95" s="113"/>
      <c r="G95" s="111"/>
      <c r="H95" s="119"/>
      <c r="I95" s="207"/>
      <c r="J95" s="246"/>
      <c r="K95" s="244"/>
      <c r="L95" s="244"/>
      <c r="M95" s="235"/>
      <c r="N95" s="235">
        <v>1</v>
      </c>
    </row>
    <row r="96" spans="1:14" ht="15.75" customHeight="1">
      <c r="A96" s="236"/>
      <c r="B96" s="236"/>
      <c r="C96" s="110" t="s">
        <v>194</v>
      </c>
      <c r="D96" s="111">
        <v>6</v>
      </c>
      <c r="E96" s="112">
        <v>3</v>
      </c>
      <c r="F96" s="113"/>
      <c r="G96" s="111"/>
      <c r="H96" s="119"/>
      <c r="I96" s="207"/>
      <c r="J96" s="236"/>
      <c r="K96" s="236"/>
      <c r="L96" s="236"/>
      <c r="M96" s="236"/>
      <c r="N96" s="236"/>
    </row>
    <row r="97" spans="1:14" ht="15.75" customHeight="1">
      <c r="A97" s="249">
        <v>11</v>
      </c>
      <c r="B97" s="209"/>
      <c r="C97" s="110" t="s">
        <v>193</v>
      </c>
      <c r="D97" s="111">
        <v>10</v>
      </c>
      <c r="E97" s="112"/>
      <c r="F97" s="113"/>
      <c r="G97" s="130">
        <f t="shared" ref="G97:G98" si="18">E97+(F97*0.6)</f>
        <v>0</v>
      </c>
      <c r="H97" s="212">
        <f t="shared" ref="H97:H100" si="19">G97/D97*100</f>
        <v>0</v>
      </c>
      <c r="I97" s="260">
        <f>(G97+G98)/2</f>
        <v>0</v>
      </c>
      <c r="J97" s="247">
        <f>I97/D98*100</f>
        <v>0</v>
      </c>
      <c r="K97" s="260" t="s">
        <v>205</v>
      </c>
      <c r="L97" s="260">
        <f>I97</f>
        <v>0</v>
      </c>
      <c r="M97" s="235"/>
      <c r="N97" s="235">
        <v>1</v>
      </c>
    </row>
    <row r="98" spans="1:14" ht="15.75" customHeight="1">
      <c r="A98" s="236"/>
      <c r="B98" s="209"/>
      <c r="C98" s="110" t="s">
        <v>194</v>
      </c>
      <c r="D98" s="111">
        <v>10</v>
      </c>
      <c r="E98" s="112"/>
      <c r="F98" s="113"/>
      <c r="G98" s="130">
        <f t="shared" si="18"/>
        <v>0</v>
      </c>
      <c r="H98" s="212">
        <f t="shared" si="19"/>
        <v>0</v>
      </c>
      <c r="I98" s="236"/>
      <c r="J98" s="236"/>
      <c r="K98" s="236"/>
      <c r="L98" s="236"/>
      <c r="M98" s="236"/>
      <c r="N98" s="236"/>
    </row>
    <row r="99" spans="1:14" ht="15.75" customHeight="1">
      <c r="A99" s="249">
        <v>12</v>
      </c>
      <c r="B99" s="209"/>
      <c r="C99" s="110" t="s">
        <v>193</v>
      </c>
      <c r="D99" s="111">
        <v>6</v>
      </c>
      <c r="E99" s="112"/>
      <c r="F99" s="113"/>
      <c r="G99" s="130"/>
      <c r="H99" s="212">
        <f t="shared" si="19"/>
        <v>0</v>
      </c>
      <c r="I99" s="260">
        <f>(G99+G100)/2</f>
        <v>0</v>
      </c>
      <c r="J99" s="247">
        <f>I99/D100*100</f>
        <v>0</v>
      </c>
      <c r="K99" s="260" t="s">
        <v>205</v>
      </c>
      <c r="L99" s="260">
        <f>I99</f>
        <v>0</v>
      </c>
      <c r="M99" s="235"/>
      <c r="N99" s="235">
        <v>2</v>
      </c>
    </row>
    <row r="100" spans="1:14" ht="15.75" customHeight="1">
      <c r="A100" s="236"/>
      <c r="B100" s="209"/>
      <c r="C100" s="110" t="s">
        <v>194</v>
      </c>
      <c r="D100" s="111">
        <v>6</v>
      </c>
      <c r="E100" s="112"/>
      <c r="F100" s="113"/>
      <c r="G100" s="130"/>
      <c r="H100" s="212">
        <f t="shared" si="19"/>
        <v>0</v>
      </c>
      <c r="I100" s="236"/>
      <c r="J100" s="236"/>
      <c r="K100" s="236"/>
      <c r="L100" s="236"/>
      <c r="M100" s="236"/>
      <c r="N100" s="236"/>
    </row>
    <row r="101" spans="1:14" ht="15.75" customHeight="1">
      <c r="A101" s="115"/>
      <c r="B101" s="263" t="s">
        <v>196</v>
      </c>
      <c r="C101" s="270" t="s">
        <v>193</v>
      </c>
      <c r="D101" s="253"/>
      <c r="E101" s="116">
        <f t="shared" ref="E101:F101" si="20">SUM(E77,E81,E83,E85,E87,E89,E91,E93,E95,E97,E99)</f>
        <v>16</v>
      </c>
      <c r="F101" s="116">
        <f t="shared" si="20"/>
        <v>0</v>
      </c>
      <c r="G101" s="130">
        <f t="shared" ref="G101:G102" si="21">E101+(F101*0.6)</f>
        <v>16</v>
      </c>
      <c r="H101" s="212"/>
      <c r="I101" s="260">
        <f>(G101+G102)/2</f>
        <v>16</v>
      </c>
      <c r="J101" s="247"/>
      <c r="K101" s="260" t="s">
        <v>205</v>
      </c>
      <c r="L101" s="260">
        <f>I101</f>
        <v>16</v>
      </c>
      <c r="M101" s="235"/>
      <c r="N101" s="235">
        <v>3</v>
      </c>
    </row>
    <row r="102" spans="1:14" ht="15.75" customHeight="1">
      <c r="A102" s="115"/>
      <c r="B102" s="236"/>
      <c r="C102" s="264" t="s">
        <v>206</v>
      </c>
      <c r="D102" s="253"/>
      <c r="E102" s="116">
        <f t="shared" ref="E102:F102" si="22">SUM(E78,E82,E84,E86,E88,E90,E92,E94,E96,E98,E100)</f>
        <v>16</v>
      </c>
      <c r="F102" s="116">
        <f t="shared" si="22"/>
        <v>0</v>
      </c>
      <c r="G102" s="130">
        <f t="shared" si="21"/>
        <v>16</v>
      </c>
      <c r="H102" s="212"/>
      <c r="I102" s="236"/>
      <c r="J102" s="236"/>
      <c r="K102" s="236"/>
      <c r="L102" s="236"/>
      <c r="M102" s="236"/>
      <c r="N102" s="236"/>
    </row>
    <row r="103" spans="1:14" ht="15.75" customHeight="1">
      <c r="A103" s="115"/>
      <c r="B103" s="133"/>
      <c r="D103" s="6"/>
      <c r="E103" s="6"/>
      <c r="F103" s="6"/>
      <c r="G103" s="6"/>
      <c r="H103" s="119"/>
      <c r="I103" s="115"/>
      <c r="J103" s="121"/>
      <c r="K103" s="121"/>
      <c r="L103" s="121"/>
      <c r="M103" s="115"/>
      <c r="N103" s="115"/>
    </row>
    <row r="104" spans="1:14" ht="15.75" customHeight="1">
      <c r="A104" s="102" t="s">
        <v>207</v>
      </c>
      <c r="D104" s="6"/>
      <c r="E104" s="6"/>
      <c r="G104" s="6"/>
      <c r="H104" s="6"/>
      <c r="M104" s="115"/>
      <c r="N104" s="115"/>
    </row>
    <row r="105" spans="1:14" ht="15.75" customHeight="1">
      <c r="D105" s="6"/>
      <c r="E105" s="6"/>
      <c r="G105" s="6"/>
      <c r="H105" s="6"/>
      <c r="M105" s="115"/>
      <c r="N105" s="115"/>
    </row>
    <row r="106" spans="1:14" ht="14.25" customHeight="1">
      <c r="A106" s="256" t="s">
        <v>175</v>
      </c>
      <c r="B106" s="256" t="s">
        <v>176</v>
      </c>
      <c r="C106" s="266" t="s">
        <v>177</v>
      </c>
      <c r="D106" s="266" t="s">
        <v>178</v>
      </c>
      <c r="E106" s="261" t="s">
        <v>179</v>
      </c>
      <c r="F106" s="261" t="s">
        <v>180</v>
      </c>
      <c r="G106" s="267" t="s">
        <v>181</v>
      </c>
      <c r="H106" s="268" t="s">
        <v>182</v>
      </c>
      <c r="I106" s="267" t="s">
        <v>183</v>
      </c>
      <c r="J106" s="268" t="s">
        <v>182</v>
      </c>
      <c r="K106" s="261" t="s">
        <v>184</v>
      </c>
      <c r="L106" s="261" t="s">
        <v>185</v>
      </c>
      <c r="M106" s="269" t="s">
        <v>186</v>
      </c>
      <c r="N106" s="253"/>
    </row>
    <row r="107" spans="1:14" ht="15.75" customHeight="1">
      <c r="A107" s="236"/>
      <c r="B107" s="236"/>
      <c r="C107" s="236"/>
      <c r="D107" s="236"/>
      <c r="E107" s="236"/>
      <c r="F107" s="236"/>
      <c r="G107" s="242"/>
      <c r="H107" s="240"/>
      <c r="I107" s="242"/>
      <c r="J107" s="240"/>
      <c r="K107" s="236"/>
      <c r="L107" s="236"/>
      <c r="M107" s="103" t="s">
        <v>191</v>
      </c>
      <c r="N107" s="103" t="s">
        <v>192</v>
      </c>
    </row>
    <row r="108" spans="1:14" ht="15.75" customHeight="1">
      <c r="D108" s="6"/>
      <c r="E108" s="6"/>
      <c r="G108" s="6"/>
      <c r="H108" s="6"/>
      <c r="M108" s="115"/>
      <c r="N108" s="115"/>
    </row>
    <row r="109" spans="1:14" ht="15.75" customHeight="1">
      <c r="A109" s="235">
        <v>1</v>
      </c>
      <c r="B109" s="278" t="s">
        <v>222</v>
      </c>
      <c r="C109" s="127" t="s">
        <v>193</v>
      </c>
      <c r="D109" s="128">
        <v>4</v>
      </c>
      <c r="E109" s="112"/>
      <c r="F109" s="113"/>
      <c r="G109" s="128">
        <f t="shared" ref="G109:G110" si="23">E109+(F109*0.6)</f>
        <v>0</v>
      </c>
      <c r="H109" s="136">
        <f t="shared" ref="H109:H110" si="24">G109/D109*100</f>
        <v>0</v>
      </c>
      <c r="I109" s="244">
        <f>(G109+G110)/2</f>
        <v>2</v>
      </c>
      <c r="J109" s="246">
        <f>I109/D109*100</f>
        <v>50</v>
      </c>
      <c r="K109" s="244" t="s">
        <v>205</v>
      </c>
      <c r="L109" s="244" t="s">
        <v>205</v>
      </c>
      <c r="M109" s="272"/>
      <c r="N109" s="272">
        <v>1</v>
      </c>
    </row>
    <row r="110" spans="1:14" ht="15.75" customHeight="1">
      <c r="A110" s="236"/>
      <c r="B110" s="236"/>
      <c r="C110" s="110" t="s">
        <v>194</v>
      </c>
      <c r="D110" s="111">
        <v>4</v>
      </c>
      <c r="E110" s="112">
        <v>4</v>
      </c>
      <c r="F110" s="113"/>
      <c r="G110" s="111">
        <f t="shared" si="23"/>
        <v>4</v>
      </c>
      <c r="H110" s="114">
        <f t="shared" si="24"/>
        <v>100</v>
      </c>
      <c r="I110" s="236"/>
      <c r="J110" s="236"/>
      <c r="K110" s="236"/>
      <c r="L110" s="236"/>
      <c r="M110" s="236"/>
      <c r="N110" s="236"/>
    </row>
    <row r="111" spans="1:14" ht="15.75" customHeight="1">
      <c r="A111" s="235"/>
      <c r="B111" s="283"/>
      <c r="C111" s="127"/>
      <c r="D111" s="128"/>
      <c r="E111" s="112"/>
      <c r="F111" s="113"/>
      <c r="G111" s="128"/>
      <c r="H111" s="136"/>
      <c r="I111" s="244"/>
      <c r="J111" s="246"/>
      <c r="K111" s="244"/>
      <c r="L111" s="244"/>
      <c r="M111" s="235"/>
      <c r="N111" s="235"/>
    </row>
    <row r="112" spans="1:14" ht="15.75" customHeight="1">
      <c r="A112" s="236"/>
      <c r="B112" s="236"/>
      <c r="C112" s="110"/>
      <c r="D112" s="208"/>
      <c r="E112" s="112"/>
      <c r="F112" s="113"/>
      <c r="G112" s="111"/>
      <c r="H112" s="114"/>
      <c r="I112" s="236"/>
      <c r="J112" s="236"/>
      <c r="K112" s="236"/>
      <c r="L112" s="236"/>
      <c r="M112" s="236"/>
      <c r="N112" s="236"/>
    </row>
    <row r="113" spans="1:14" ht="15.75" customHeight="1">
      <c r="A113" s="235"/>
      <c r="B113" s="283"/>
      <c r="C113" s="127"/>
      <c r="D113" s="208"/>
      <c r="E113" s="112"/>
      <c r="F113" s="113"/>
      <c r="G113" s="111"/>
      <c r="H113" s="114"/>
      <c r="I113" s="244"/>
      <c r="J113" s="246"/>
      <c r="K113" s="244"/>
      <c r="L113" s="244"/>
      <c r="M113" s="235"/>
      <c r="N113" s="235"/>
    </row>
    <row r="114" spans="1:14" ht="15.75" customHeight="1">
      <c r="A114" s="236"/>
      <c r="B114" s="236"/>
      <c r="C114" s="110"/>
      <c r="D114" s="208"/>
      <c r="E114" s="112"/>
      <c r="F114" s="113"/>
      <c r="G114" s="111"/>
      <c r="H114" s="114"/>
      <c r="I114" s="236"/>
      <c r="J114" s="236"/>
      <c r="K114" s="236"/>
      <c r="L114" s="236"/>
      <c r="M114" s="236"/>
      <c r="N114" s="236"/>
    </row>
    <row r="115" spans="1:14" ht="15.75" customHeight="1">
      <c r="A115" s="115"/>
      <c r="B115" s="263" t="s">
        <v>196</v>
      </c>
      <c r="C115" s="270" t="s">
        <v>193</v>
      </c>
      <c r="D115" s="253"/>
      <c r="E115" s="116">
        <f t="shared" ref="E115:G115" si="25">SUM(E109,E111,E113)</f>
        <v>0</v>
      </c>
      <c r="F115" s="116">
        <f t="shared" si="25"/>
        <v>0</v>
      </c>
      <c r="G115" s="116">
        <f t="shared" si="25"/>
        <v>0</v>
      </c>
      <c r="H115" s="119"/>
      <c r="I115" s="276">
        <f>SUM(I109:I110)</f>
        <v>2</v>
      </c>
      <c r="J115" s="121"/>
      <c r="K115" s="134"/>
      <c r="L115" s="134"/>
      <c r="M115" s="115"/>
      <c r="N115" s="115"/>
    </row>
    <row r="116" spans="1:14" ht="15.75" customHeight="1">
      <c r="A116" s="115"/>
      <c r="B116" s="236"/>
      <c r="C116" s="264" t="s">
        <v>206</v>
      </c>
      <c r="D116" s="253"/>
      <c r="E116" s="116">
        <f t="shared" ref="E116:G116" si="26">SUM(E110,E112,E114)</f>
        <v>4</v>
      </c>
      <c r="F116" s="116">
        <f t="shared" si="26"/>
        <v>0</v>
      </c>
      <c r="G116" s="116">
        <f t="shared" si="26"/>
        <v>4</v>
      </c>
      <c r="H116" s="119"/>
      <c r="I116" s="236"/>
      <c r="J116" s="121"/>
      <c r="K116" s="121"/>
      <c r="L116" s="121"/>
      <c r="M116" s="115"/>
      <c r="N116" s="115"/>
    </row>
    <row r="117" spans="1:14" ht="15.75" customHeight="1">
      <c r="A117" s="115"/>
      <c r="B117" s="122"/>
      <c r="C117" s="118"/>
      <c r="D117" s="118"/>
      <c r="E117" s="118"/>
      <c r="F117" s="118"/>
      <c r="G117" s="6"/>
      <c r="H117" s="119"/>
      <c r="I117" s="115"/>
      <c r="J117" s="121"/>
      <c r="K117" s="121"/>
      <c r="L117" s="121"/>
      <c r="M117" s="115"/>
      <c r="N117" s="115"/>
    </row>
    <row r="118" spans="1:14" ht="15.75" customHeight="1">
      <c r="A118" s="102" t="s">
        <v>208</v>
      </c>
      <c r="D118" s="6"/>
      <c r="E118" s="6"/>
      <c r="G118" s="6"/>
      <c r="H118" s="6"/>
      <c r="M118" s="115"/>
      <c r="N118" s="115"/>
    </row>
    <row r="119" spans="1:14" ht="15.75" customHeight="1">
      <c r="D119" s="6"/>
      <c r="E119" s="6"/>
      <c r="G119" s="6"/>
      <c r="H119" s="6"/>
      <c r="M119" s="115"/>
      <c r="N119" s="115"/>
    </row>
    <row r="120" spans="1:14" ht="14.25" customHeight="1">
      <c r="A120" s="256" t="s">
        <v>175</v>
      </c>
      <c r="B120" s="256" t="s">
        <v>176</v>
      </c>
      <c r="C120" s="266" t="s">
        <v>177</v>
      </c>
      <c r="D120" s="266" t="s">
        <v>178</v>
      </c>
      <c r="E120" s="261" t="s">
        <v>179</v>
      </c>
      <c r="F120" s="261" t="s">
        <v>180</v>
      </c>
      <c r="G120" s="267" t="s">
        <v>181</v>
      </c>
      <c r="H120" s="268" t="s">
        <v>182</v>
      </c>
      <c r="I120" s="267" t="s">
        <v>183</v>
      </c>
      <c r="J120" s="268" t="s">
        <v>182</v>
      </c>
      <c r="K120" s="261" t="s">
        <v>184</v>
      </c>
      <c r="L120" s="261" t="s">
        <v>185</v>
      </c>
      <c r="M120" s="269" t="s">
        <v>186</v>
      </c>
      <c r="N120" s="253"/>
    </row>
    <row r="121" spans="1:14" ht="15.75" customHeight="1">
      <c r="A121" s="236"/>
      <c r="B121" s="236"/>
      <c r="C121" s="236"/>
      <c r="D121" s="236"/>
      <c r="E121" s="236"/>
      <c r="F121" s="236"/>
      <c r="G121" s="242"/>
      <c r="H121" s="240"/>
      <c r="I121" s="242"/>
      <c r="J121" s="240"/>
      <c r="K121" s="236"/>
      <c r="L121" s="236"/>
      <c r="M121" s="103" t="s">
        <v>191</v>
      </c>
      <c r="N121" s="103" t="s">
        <v>192</v>
      </c>
    </row>
    <row r="122" spans="1:14" ht="15.75" customHeight="1">
      <c r="D122" s="6"/>
      <c r="E122" s="6"/>
      <c r="G122" s="6"/>
      <c r="H122" s="6"/>
      <c r="M122" s="115"/>
      <c r="N122" s="115"/>
    </row>
    <row r="123" spans="1:14" ht="15.75" customHeight="1">
      <c r="A123" s="235">
        <v>1</v>
      </c>
      <c r="B123" s="278" t="s">
        <v>61</v>
      </c>
      <c r="C123" s="110" t="s">
        <v>193</v>
      </c>
      <c r="D123" s="111">
        <v>6</v>
      </c>
      <c r="E123" s="112">
        <v>4</v>
      </c>
      <c r="F123" s="113"/>
      <c r="G123" s="111"/>
      <c r="H123" s="119"/>
      <c r="I123" s="207"/>
      <c r="J123" s="246"/>
      <c r="K123" s="244"/>
      <c r="L123" s="244"/>
      <c r="M123" s="235">
        <v>1</v>
      </c>
      <c r="N123" s="235"/>
    </row>
    <row r="124" spans="1:14" ht="15.75" customHeight="1">
      <c r="A124" s="236"/>
      <c r="B124" s="236"/>
      <c r="C124" s="110" t="s">
        <v>194</v>
      </c>
      <c r="D124" s="111">
        <v>6</v>
      </c>
      <c r="E124" s="112"/>
      <c r="F124" s="113"/>
      <c r="G124" s="111"/>
      <c r="H124" s="119"/>
      <c r="I124" s="207"/>
      <c r="J124" s="236"/>
      <c r="K124" s="236"/>
      <c r="L124" s="236"/>
      <c r="M124" s="236"/>
      <c r="N124" s="236"/>
    </row>
    <row r="125" spans="1:14" ht="15.75" customHeight="1">
      <c r="A125" s="235">
        <v>2</v>
      </c>
      <c r="B125" s="278" t="s">
        <v>223</v>
      </c>
      <c r="C125" s="127" t="s">
        <v>193</v>
      </c>
      <c r="D125" s="111">
        <v>6</v>
      </c>
      <c r="E125" s="112">
        <v>0</v>
      </c>
      <c r="F125" s="113"/>
      <c r="G125" s="111"/>
      <c r="H125" s="114"/>
      <c r="I125" s="244"/>
      <c r="J125" s="246">
        <f>I125/D125*100</f>
        <v>0</v>
      </c>
      <c r="K125" s="244" t="s">
        <v>205</v>
      </c>
      <c r="L125" s="244" t="s">
        <v>205</v>
      </c>
      <c r="M125" s="235">
        <v>0</v>
      </c>
      <c r="N125" s="235">
        <v>1</v>
      </c>
    </row>
    <row r="126" spans="1:14" ht="15.75" customHeight="1">
      <c r="A126" s="236"/>
      <c r="B126" s="236"/>
      <c r="C126" s="110" t="s">
        <v>194</v>
      </c>
      <c r="D126" s="111">
        <v>6</v>
      </c>
      <c r="E126" s="112">
        <v>4</v>
      </c>
      <c r="F126" s="113"/>
      <c r="G126" s="111"/>
      <c r="H126" s="114"/>
      <c r="I126" s="236"/>
      <c r="J126" s="236"/>
      <c r="K126" s="236"/>
      <c r="L126" s="236"/>
      <c r="M126" s="236"/>
      <c r="N126" s="236"/>
    </row>
    <row r="127" spans="1:14" ht="15.75" customHeight="1">
      <c r="A127" s="197">
        <v>3</v>
      </c>
      <c r="B127" s="285" t="s">
        <v>209</v>
      </c>
      <c r="C127" s="127" t="s">
        <v>193</v>
      </c>
      <c r="D127" s="130">
        <v>6</v>
      </c>
      <c r="E127" s="129"/>
      <c r="F127" s="113"/>
      <c r="G127" s="111"/>
      <c r="H127" s="119"/>
      <c r="I127" s="207"/>
      <c r="J127" s="246"/>
      <c r="K127" s="244"/>
      <c r="L127" s="244"/>
      <c r="M127" s="235"/>
      <c r="N127" s="235" t="s">
        <v>209</v>
      </c>
    </row>
    <row r="128" spans="1:14" ht="15.75" customHeight="1">
      <c r="A128" s="210"/>
      <c r="B128" s="236"/>
      <c r="C128" s="110" t="s">
        <v>194</v>
      </c>
      <c r="D128" s="111">
        <v>6</v>
      </c>
      <c r="E128" s="112"/>
      <c r="F128" s="113"/>
      <c r="G128" s="111"/>
      <c r="H128" s="119"/>
      <c r="I128" s="207"/>
      <c r="J128" s="236"/>
      <c r="K128" s="236"/>
      <c r="L128" s="236"/>
      <c r="M128" s="236"/>
      <c r="N128" s="236"/>
    </row>
    <row r="129" spans="1:14" ht="15.75" customHeight="1">
      <c r="A129" s="197">
        <v>4</v>
      </c>
      <c r="B129" s="278"/>
      <c r="C129" s="110" t="s">
        <v>193</v>
      </c>
      <c r="D129" s="111">
        <v>6</v>
      </c>
      <c r="E129" s="112"/>
      <c r="F129" s="113"/>
      <c r="G129" s="111"/>
      <c r="H129" s="119"/>
      <c r="I129" s="207"/>
      <c r="J129" s="246"/>
      <c r="K129" s="244"/>
      <c r="L129" s="244"/>
      <c r="M129" s="235">
        <v>0</v>
      </c>
      <c r="N129" s="235"/>
    </row>
    <row r="130" spans="1:14" ht="15.75" customHeight="1">
      <c r="A130" s="210"/>
      <c r="B130" s="236"/>
      <c r="C130" s="110" t="s">
        <v>194</v>
      </c>
      <c r="D130" s="111">
        <v>6</v>
      </c>
      <c r="E130" s="112"/>
      <c r="F130" s="113"/>
      <c r="G130" s="111"/>
      <c r="H130" s="119"/>
      <c r="I130" s="207"/>
      <c r="J130" s="236"/>
      <c r="K130" s="236"/>
      <c r="L130" s="236"/>
      <c r="M130" s="236"/>
      <c r="N130" s="236"/>
    </row>
    <row r="131" spans="1:14" ht="15.75" customHeight="1">
      <c r="A131" s="249">
        <v>5</v>
      </c>
      <c r="B131" s="285"/>
      <c r="C131" s="127" t="s">
        <v>193</v>
      </c>
      <c r="D131" s="130"/>
      <c r="E131" s="129"/>
      <c r="F131" s="113"/>
      <c r="G131" s="111"/>
      <c r="H131" s="119"/>
      <c r="I131" s="207"/>
      <c r="J131" s="246"/>
      <c r="K131" s="244"/>
      <c r="L131" s="244"/>
      <c r="M131" s="235">
        <v>0</v>
      </c>
      <c r="N131" s="235"/>
    </row>
    <row r="132" spans="1:14" ht="15.75" customHeight="1">
      <c r="A132" s="236"/>
      <c r="B132" s="236"/>
      <c r="C132" s="110" t="s">
        <v>194</v>
      </c>
      <c r="D132" s="111"/>
      <c r="E132" s="112"/>
      <c r="F132" s="113"/>
      <c r="G132" s="111"/>
      <c r="H132" s="119"/>
      <c r="I132" s="207"/>
      <c r="J132" s="236"/>
      <c r="K132" s="236"/>
      <c r="L132" s="236"/>
      <c r="M132" s="236"/>
      <c r="N132" s="236"/>
    </row>
    <row r="133" spans="1:14" ht="15.75" customHeight="1">
      <c r="B133" s="263" t="s">
        <v>196</v>
      </c>
      <c r="C133" s="270" t="s">
        <v>193</v>
      </c>
      <c r="D133" s="253"/>
      <c r="E133" s="116">
        <f t="shared" ref="E133:E134" si="27">E123+E125+E127+E129+E131</f>
        <v>4</v>
      </c>
      <c r="F133" s="116"/>
      <c r="G133" s="116"/>
      <c r="H133" s="6"/>
      <c r="I133" s="271"/>
    </row>
    <row r="134" spans="1:14" ht="15.75" customHeight="1">
      <c r="B134" s="236"/>
      <c r="C134" s="264" t="s">
        <v>206</v>
      </c>
      <c r="D134" s="253"/>
      <c r="E134" s="116">
        <f t="shared" si="27"/>
        <v>4</v>
      </c>
      <c r="F134" s="116"/>
      <c r="G134" s="116"/>
      <c r="H134" s="6"/>
      <c r="I134" s="236"/>
    </row>
    <row r="135" spans="1:14" ht="15.75" customHeight="1"/>
    <row r="136" spans="1:14" ht="15.75" customHeight="1"/>
    <row r="137" spans="1:14" ht="15.75" customHeight="1"/>
    <row r="138" spans="1:14" ht="15.75" customHeight="1"/>
    <row r="139" spans="1:14" ht="15.75" customHeight="1"/>
    <row r="140" spans="1:14" ht="15.75" customHeight="1"/>
    <row r="141" spans="1:14" ht="15.75" customHeight="1"/>
    <row r="142" spans="1:14" ht="15.75" customHeight="1"/>
    <row r="143" spans="1:14" ht="15.75" customHeight="1"/>
    <row r="144" spans="1:1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08">
    <mergeCell ref="L129:L130"/>
    <mergeCell ref="M129:M130"/>
    <mergeCell ref="J129:J130"/>
    <mergeCell ref="J131:J132"/>
    <mergeCell ref="K131:K132"/>
    <mergeCell ref="L131:L132"/>
    <mergeCell ref="M131:M132"/>
    <mergeCell ref="N131:N132"/>
    <mergeCell ref="I133:I134"/>
    <mergeCell ref="K129:K130"/>
    <mergeCell ref="N129:N130"/>
    <mergeCell ref="B129:B130"/>
    <mergeCell ref="A131:A132"/>
    <mergeCell ref="B131:B132"/>
    <mergeCell ref="B133:B134"/>
    <mergeCell ref="C133:D133"/>
    <mergeCell ref="C134:D134"/>
    <mergeCell ref="A125:A126"/>
    <mergeCell ref="I125:I126"/>
    <mergeCell ref="J125:J126"/>
    <mergeCell ref="J127:J128"/>
    <mergeCell ref="A123:A124"/>
    <mergeCell ref="B123:B124"/>
    <mergeCell ref="J123:J124"/>
    <mergeCell ref="K123:K124"/>
    <mergeCell ref="L123:L124"/>
    <mergeCell ref="M123:M124"/>
    <mergeCell ref="N123:N124"/>
    <mergeCell ref="B125:B126"/>
    <mergeCell ref="B127:B128"/>
    <mergeCell ref="K125:K126"/>
    <mergeCell ref="L125:L126"/>
    <mergeCell ref="M125:M126"/>
    <mergeCell ref="N125:N126"/>
    <mergeCell ref="K127:K128"/>
    <mergeCell ref="L127:L128"/>
    <mergeCell ref="M127:M128"/>
    <mergeCell ref="N127:N128"/>
    <mergeCell ref="G120:G121"/>
    <mergeCell ref="H120:H121"/>
    <mergeCell ref="I120:I121"/>
    <mergeCell ref="J120:J121"/>
    <mergeCell ref="K120:K121"/>
    <mergeCell ref="L120:L121"/>
    <mergeCell ref="M120:N120"/>
    <mergeCell ref="B115:B116"/>
    <mergeCell ref="A120:A121"/>
    <mergeCell ref="B120:B121"/>
    <mergeCell ref="C120:C121"/>
    <mergeCell ref="D120:D121"/>
    <mergeCell ref="E120:E121"/>
    <mergeCell ref="F120:F121"/>
    <mergeCell ref="M113:M114"/>
    <mergeCell ref="N113:N114"/>
    <mergeCell ref="A111:A112"/>
    <mergeCell ref="B111:B112"/>
    <mergeCell ref="J111:J112"/>
    <mergeCell ref="K111:K112"/>
    <mergeCell ref="L111:L112"/>
    <mergeCell ref="A113:A114"/>
    <mergeCell ref="B113:B114"/>
    <mergeCell ref="M97:M98"/>
    <mergeCell ref="N97:N98"/>
    <mergeCell ref="I99:I100"/>
    <mergeCell ref="N99:N100"/>
    <mergeCell ref="M109:M110"/>
    <mergeCell ref="M111:M112"/>
    <mergeCell ref="N111:N112"/>
    <mergeCell ref="L99:L100"/>
    <mergeCell ref="M99:M100"/>
    <mergeCell ref="L101:L102"/>
    <mergeCell ref="M101:M102"/>
    <mergeCell ref="N101:N102"/>
    <mergeCell ref="M106:N106"/>
    <mergeCell ref="N109:N110"/>
    <mergeCell ref="J99:J100"/>
    <mergeCell ref="K99:K100"/>
    <mergeCell ref="I101:I102"/>
    <mergeCell ref="J101:J102"/>
    <mergeCell ref="K101:K102"/>
    <mergeCell ref="I97:I98"/>
    <mergeCell ref="J97:J98"/>
    <mergeCell ref="K97:K98"/>
    <mergeCell ref="L97:L98"/>
    <mergeCell ref="M89:M90"/>
    <mergeCell ref="N89:N90"/>
    <mergeCell ref="J91:J92"/>
    <mergeCell ref="K91:K92"/>
    <mergeCell ref="L91:L92"/>
    <mergeCell ref="M91:M92"/>
    <mergeCell ref="N91:N92"/>
    <mergeCell ref="I91:I92"/>
    <mergeCell ref="I93:I94"/>
    <mergeCell ref="J93:J94"/>
    <mergeCell ref="K93:K94"/>
    <mergeCell ref="L93:L94"/>
    <mergeCell ref="M93:M94"/>
    <mergeCell ref="N93:N94"/>
    <mergeCell ref="M81:M82"/>
    <mergeCell ref="N81:N82"/>
    <mergeCell ref="J83:J84"/>
    <mergeCell ref="K83:K84"/>
    <mergeCell ref="N83:N84"/>
    <mergeCell ref="I87:I88"/>
    <mergeCell ref="J87:J88"/>
    <mergeCell ref="K87:K88"/>
    <mergeCell ref="L87:L88"/>
    <mergeCell ref="M87:M88"/>
    <mergeCell ref="N87:N88"/>
    <mergeCell ref="I83:I84"/>
    <mergeCell ref="I85:I86"/>
    <mergeCell ref="J85:J86"/>
    <mergeCell ref="K85:K86"/>
    <mergeCell ref="L85:L86"/>
    <mergeCell ref="M85:M86"/>
    <mergeCell ref="N85:N86"/>
    <mergeCell ref="G44:G45"/>
    <mergeCell ref="H44:H45"/>
    <mergeCell ref="B44:B45"/>
    <mergeCell ref="A46:B46"/>
    <mergeCell ref="B47:B48"/>
    <mergeCell ref="B24:B25"/>
    <mergeCell ref="B26:B27"/>
    <mergeCell ref="B28:B29"/>
    <mergeCell ref="B30:B31"/>
    <mergeCell ref="B32:B33"/>
    <mergeCell ref="B36:B37"/>
    <mergeCell ref="B38:B39"/>
    <mergeCell ref="A24:A25"/>
    <mergeCell ref="A26:A27"/>
    <mergeCell ref="A28:A29"/>
    <mergeCell ref="A30:A31"/>
    <mergeCell ref="A32:A33"/>
    <mergeCell ref="A44:A45"/>
    <mergeCell ref="A47:A48"/>
    <mergeCell ref="A97:A98"/>
    <mergeCell ref="A99:A100"/>
    <mergeCell ref="A8:A9"/>
    <mergeCell ref="A10:A11"/>
    <mergeCell ref="B10:B11"/>
    <mergeCell ref="A12:A13"/>
    <mergeCell ref="B12:B13"/>
    <mergeCell ref="A14:A15"/>
    <mergeCell ref="B14:B15"/>
    <mergeCell ref="A16:A17"/>
    <mergeCell ref="B16:B17"/>
    <mergeCell ref="A18:A19"/>
    <mergeCell ref="B18:B19"/>
    <mergeCell ref="A20:A21"/>
    <mergeCell ref="B20:B21"/>
    <mergeCell ref="B22:B23"/>
    <mergeCell ref="A22:A23"/>
    <mergeCell ref="A49:A50"/>
    <mergeCell ref="B49:B50"/>
    <mergeCell ref="A51:A52"/>
    <mergeCell ref="B51:B52"/>
    <mergeCell ref="A53:A54"/>
    <mergeCell ref="B53:B54"/>
    <mergeCell ref="A87:A88"/>
    <mergeCell ref="A109:A110"/>
    <mergeCell ref="B109:B110"/>
    <mergeCell ref="I109:I110"/>
    <mergeCell ref="J109:J110"/>
    <mergeCell ref="K109:K110"/>
    <mergeCell ref="L109:L110"/>
    <mergeCell ref="I111:I112"/>
    <mergeCell ref="I113:I114"/>
    <mergeCell ref="C115:D115"/>
    <mergeCell ref="I115:I116"/>
    <mergeCell ref="C116:D116"/>
    <mergeCell ref="J113:J114"/>
    <mergeCell ref="K113:K114"/>
    <mergeCell ref="L113:L114"/>
    <mergeCell ref="B101:B102"/>
    <mergeCell ref="C101:D101"/>
    <mergeCell ref="C102:D102"/>
    <mergeCell ref="H106:H107"/>
    <mergeCell ref="I106:I107"/>
    <mergeCell ref="J106:J107"/>
    <mergeCell ref="K106:K107"/>
    <mergeCell ref="L106:L107"/>
    <mergeCell ref="A106:A107"/>
    <mergeCell ref="B106:B107"/>
    <mergeCell ref="C106:C107"/>
    <mergeCell ref="D106:D107"/>
    <mergeCell ref="E106:E107"/>
    <mergeCell ref="F106:F107"/>
    <mergeCell ref="G106:G107"/>
    <mergeCell ref="M95:M96"/>
    <mergeCell ref="N95:N96"/>
    <mergeCell ref="B79:B80"/>
    <mergeCell ref="A81:A82"/>
    <mergeCell ref="B81:B82"/>
    <mergeCell ref="A83:A84"/>
    <mergeCell ref="B83:B84"/>
    <mergeCell ref="A85:A86"/>
    <mergeCell ref="B85:B86"/>
    <mergeCell ref="B91:B92"/>
    <mergeCell ref="A93:A94"/>
    <mergeCell ref="B93:B94"/>
    <mergeCell ref="A95:A96"/>
    <mergeCell ref="B95:B96"/>
    <mergeCell ref="K81:K82"/>
    <mergeCell ref="L81:L82"/>
    <mergeCell ref="I79:I80"/>
    <mergeCell ref="J79:J80"/>
    <mergeCell ref="K79:K80"/>
    <mergeCell ref="L79:L80"/>
    <mergeCell ref="I81:I82"/>
    <mergeCell ref="J81:J82"/>
    <mergeCell ref="L83:L84"/>
    <mergeCell ref="M83:M84"/>
    <mergeCell ref="B87:B88"/>
    <mergeCell ref="B89:B90"/>
    <mergeCell ref="I89:I90"/>
    <mergeCell ref="J89:J90"/>
    <mergeCell ref="K89:K90"/>
    <mergeCell ref="L89:L90"/>
    <mergeCell ref="J95:J96"/>
    <mergeCell ref="K95:K96"/>
    <mergeCell ref="L95:L96"/>
    <mergeCell ref="L77:L78"/>
    <mergeCell ref="M77:M78"/>
    <mergeCell ref="N77:N78"/>
    <mergeCell ref="A61:A62"/>
    <mergeCell ref="A63:A64"/>
    <mergeCell ref="A65:A66"/>
    <mergeCell ref="A74:A75"/>
    <mergeCell ref="B74:B75"/>
    <mergeCell ref="C74:C75"/>
    <mergeCell ref="D74:D75"/>
    <mergeCell ref="I77:I78"/>
    <mergeCell ref="L74:L75"/>
    <mergeCell ref="M74:N74"/>
    <mergeCell ref="E74:E75"/>
    <mergeCell ref="F74:F75"/>
    <mergeCell ref="G74:G75"/>
    <mergeCell ref="H74:H75"/>
    <mergeCell ref="I74:I75"/>
    <mergeCell ref="J74:J75"/>
    <mergeCell ref="K74:K75"/>
    <mergeCell ref="A77:A78"/>
    <mergeCell ref="B77:B78"/>
    <mergeCell ref="J77:J78"/>
    <mergeCell ref="K77:K78"/>
    <mergeCell ref="B63:B64"/>
    <mergeCell ref="B65:B66"/>
    <mergeCell ref="B67:B68"/>
    <mergeCell ref="C67:D67"/>
    <mergeCell ref="C68:D68"/>
    <mergeCell ref="A55:A56"/>
    <mergeCell ref="B55:B56"/>
    <mergeCell ref="A57:A58"/>
    <mergeCell ref="B57:B58"/>
    <mergeCell ref="A59:A60"/>
    <mergeCell ref="B59:B60"/>
    <mergeCell ref="B61:B62"/>
    <mergeCell ref="I65:I66"/>
    <mergeCell ref="J65:J66"/>
    <mergeCell ref="K65:K66"/>
    <mergeCell ref="L65:L66"/>
    <mergeCell ref="M65:M66"/>
    <mergeCell ref="N65:N66"/>
    <mergeCell ref="I67:I68"/>
    <mergeCell ref="K67:K68"/>
    <mergeCell ref="L67:L68"/>
    <mergeCell ref="I47:I48"/>
    <mergeCell ref="J47:J48"/>
    <mergeCell ref="K47:K48"/>
    <mergeCell ref="L47:L48"/>
    <mergeCell ref="M47:M48"/>
    <mergeCell ref="N47:N48"/>
    <mergeCell ref="I49:I50"/>
    <mergeCell ref="N49:N50"/>
    <mergeCell ref="I53:I54"/>
    <mergeCell ref="J49:J50"/>
    <mergeCell ref="K49:K50"/>
    <mergeCell ref="I51:I52"/>
    <mergeCell ref="J51:J52"/>
    <mergeCell ref="K51:K52"/>
    <mergeCell ref="J53:J54"/>
    <mergeCell ref="K53:K54"/>
    <mergeCell ref="N51:N52"/>
    <mergeCell ref="L53:L54"/>
    <mergeCell ref="M53:M54"/>
    <mergeCell ref="N53:N54"/>
    <mergeCell ref="I61:I62"/>
    <mergeCell ref="J61:J62"/>
    <mergeCell ref="K61:K62"/>
    <mergeCell ref="J63:J64"/>
    <mergeCell ref="K63:K64"/>
    <mergeCell ref="L49:L50"/>
    <mergeCell ref="M49:M50"/>
    <mergeCell ref="L51:L52"/>
    <mergeCell ref="M51:M52"/>
    <mergeCell ref="I55:I56"/>
    <mergeCell ref="J55:J56"/>
    <mergeCell ref="K55:K56"/>
    <mergeCell ref="L55:L56"/>
    <mergeCell ref="M55:M56"/>
    <mergeCell ref="I59:I60"/>
    <mergeCell ref="I63:I64"/>
    <mergeCell ref="L59:L60"/>
    <mergeCell ref="M59:M60"/>
    <mergeCell ref="L61:L62"/>
    <mergeCell ref="M61:M62"/>
    <mergeCell ref="I57:I58"/>
    <mergeCell ref="J57:J58"/>
    <mergeCell ref="K57:K58"/>
    <mergeCell ref="L57:L58"/>
    <mergeCell ref="N61:N62"/>
    <mergeCell ref="L63:L64"/>
    <mergeCell ref="M63:M64"/>
    <mergeCell ref="N63:N64"/>
    <mergeCell ref="J59:J60"/>
    <mergeCell ref="K59:K60"/>
    <mergeCell ref="N59:N60"/>
    <mergeCell ref="K20:K21"/>
    <mergeCell ref="L20:L21"/>
    <mergeCell ref="M20:M21"/>
    <mergeCell ref="N20:N21"/>
    <mergeCell ref="J34:J35"/>
    <mergeCell ref="K34:K35"/>
    <mergeCell ref="L34:L35"/>
    <mergeCell ref="M34:M35"/>
    <mergeCell ref="N34:N35"/>
    <mergeCell ref="N55:N56"/>
    <mergeCell ref="M57:M58"/>
    <mergeCell ref="N57:N58"/>
    <mergeCell ref="K16:K17"/>
    <mergeCell ref="I16:I17"/>
    <mergeCell ref="I22:I23"/>
    <mergeCell ref="N22:N23"/>
    <mergeCell ref="I26:I27"/>
    <mergeCell ref="I28:I29"/>
    <mergeCell ref="J28:J29"/>
    <mergeCell ref="K28:K29"/>
    <mergeCell ref="L28:L29"/>
    <mergeCell ref="M28:M29"/>
    <mergeCell ref="N28:N29"/>
    <mergeCell ref="J22:J23"/>
    <mergeCell ref="K22:K23"/>
    <mergeCell ref="I24:I25"/>
    <mergeCell ref="J24:J25"/>
    <mergeCell ref="K24:K25"/>
    <mergeCell ref="J26:J27"/>
    <mergeCell ref="K26:K27"/>
    <mergeCell ref="I20:I21"/>
    <mergeCell ref="J20:J21"/>
    <mergeCell ref="I38:I39"/>
    <mergeCell ref="U44:U45"/>
    <mergeCell ref="V44:V45"/>
    <mergeCell ref="W44:W45"/>
    <mergeCell ref="X44:X45"/>
    <mergeCell ref="L38:L39"/>
    <mergeCell ref="C43:N43"/>
    <mergeCell ref="O43:U43"/>
    <mergeCell ref="V43:X43"/>
    <mergeCell ref="O44:P44"/>
    <mergeCell ref="Q44:R44"/>
    <mergeCell ref="S44:T44"/>
    <mergeCell ref="K38:K39"/>
    <mergeCell ref="I44:I45"/>
    <mergeCell ref="J44:J45"/>
    <mergeCell ref="K44:K45"/>
    <mergeCell ref="L44:L45"/>
    <mergeCell ref="M44:N44"/>
    <mergeCell ref="C38:D38"/>
    <mergeCell ref="C39:D39"/>
    <mergeCell ref="C44:C45"/>
    <mergeCell ref="D44:D45"/>
    <mergeCell ref="E44:E45"/>
    <mergeCell ref="F44:F45"/>
    <mergeCell ref="I34:I35"/>
    <mergeCell ref="I36:I37"/>
    <mergeCell ref="J36:J37"/>
    <mergeCell ref="L36:L37"/>
    <mergeCell ref="M36:M37"/>
    <mergeCell ref="N36:N37"/>
    <mergeCell ref="K36:K37"/>
    <mergeCell ref="L32:L33"/>
    <mergeCell ref="M32:M33"/>
    <mergeCell ref="I30:I31"/>
    <mergeCell ref="J30:J31"/>
    <mergeCell ref="K30:K31"/>
    <mergeCell ref="L30:L31"/>
    <mergeCell ref="M30:M31"/>
    <mergeCell ref="N30:N31"/>
    <mergeCell ref="I32:I33"/>
    <mergeCell ref="N32:N33"/>
    <mergeCell ref="J32:J33"/>
    <mergeCell ref="K32:K33"/>
    <mergeCell ref="W20:W21"/>
    <mergeCell ref="W22:W23"/>
    <mergeCell ref="W24:W25"/>
    <mergeCell ref="L22:L23"/>
    <mergeCell ref="M22:M23"/>
    <mergeCell ref="L24:L25"/>
    <mergeCell ref="M24:M25"/>
    <mergeCell ref="N24:N25"/>
    <mergeCell ref="L26:L27"/>
    <mergeCell ref="M26:M27"/>
    <mergeCell ref="N26:N27"/>
    <mergeCell ref="W10:W11"/>
    <mergeCell ref="W12:W13"/>
    <mergeCell ref="L12:L13"/>
    <mergeCell ref="M12:M13"/>
    <mergeCell ref="I18:I19"/>
    <mergeCell ref="J18:J19"/>
    <mergeCell ref="K18:K19"/>
    <mergeCell ref="L18:L19"/>
    <mergeCell ref="M18:M19"/>
    <mergeCell ref="N18:N19"/>
    <mergeCell ref="W16:W17"/>
    <mergeCell ref="W18:W19"/>
    <mergeCell ref="L14:L15"/>
    <mergeCell ref="M14:M15"/>
    <mergeCell ref="N14:N15"/>
    <mergeCell ref="L16:L17"/>
    <mergeCell ref="M16:M17"/>
    <mergeCell ref="N16:N17"/>
    <mergeCell ref="J12:J13"/>
    <mergeCell ref="K12:K13"/>
    <mergeCell ref="I14:I15"/>
    <mergeCell ref="J14:J15"/>
    <mergeCell ref="K14:K15"/>
    <mergeCell ref="J16:J17"/>
    <mergeCell ref="C4:N4"/>
    <mergeCell ref="O4:U4"/>
    <mergeCell ref="V4:X4"/>
    <mergeCell ref="A5:A6"/>
    <mergeCell ref="B5:B6"/>
    <mergeCell ref="C5:C6"/>
    <mergeCell ref="D5:D6"/>
    <mergeCell ref="B8:B9"/>
    <mergeCell ref="I8:I9"/>
    <mergeCell ref="J8:J9"/>
    <mergeCell ref="K8:K9"/>
    <mergeCell ref="L8:L9"/>
    <mergeCell ref="M8:M9"/>
    <mergeCell ref="N8:N9"/>
    <mergeCell ref="X5:X6"/>
    <mergeCell ref="X8:X9"/>
    <mergeCell ref="O5:P5"/>
    <mergeCell ref="Q5:R5"/>
    <mergeCell ref="S5:T5"/>
    <mergeCell ref="U5:U6"/>
    <mergeCell ref="V5:V6"/>
    <mergeCell ref="W5:W6"/>
    <mergeCell ref="W8:W9"/>
    <mergeCell ref="W61:W62"/>
    <mergeCell ref="W63:W64"/>
    <mergeCell ref="W65:W66"/>
    <mergeCell ref="X61:X62"/>
    <mergeCell ref="X63:X64"/>
    <mergeCell ref="X65:X66"/>
    <mergeCell ref="W53:W54"/>
    <mergeCell ref="X53:X54"/>
    <mergeCell ref="W55:W56"/>
    <mergeCell ref="X55:X56"/>
    <mergeCell ref="W57:W58"/>
    <mergeCell ref="X57:X58"/>
    <mergeCell ref="X59:X60"/>
    <mergeCell ref="X36:X37"/>
    <mergeCell ref="W36:W37"/>
    <mergeCell ref="W47:W48"/>
    <mergeCell ref="X47:X48"/>
    <mergeCell ref="W49:W50"/>
    <mergeCell ref="X49:X50"/>
    <mergeCell ref="W51:W52"/>
    <mergeCell ref="X51:X52"/>
    <mergeCell ref="W59:W60"/>
    <mergeCell ref="X22:X23"/>
    <mergeCell ref="X24:X25"/>
    <mergeCell ref="X26:X27"/>
    <mergeCell ref="X28:X29"/>
    <mergeCell ref="X30:X31"/>
    <mergeCell ref="W32:W33"/>
    <mergeCell ref="X32:X33"/>
    <mergeCell ref="W34:W35"/>
    <mergeCell ref="X34:X35"/>
    <mergeCell ref="W30:W31"/>
    <mergeCell ref="W26:W27"/>
    <mergeCell ref="W28:W29"/>
    <mergeCell ref="X14:X15"/>
    <mergeCell ref="X16:X17"/>
    <mergeCell ref="X18:X19"/>
    <mergeCell ref="X20:X21"/>
    <mergeCell ref="X10:X11"/>
    <mergeCell ref="X12:X13"/>
    <mergeCell ref="W14:W15"/>
    <mergeCell ref="E5:E6"/>
    <mergeCell ref="F5:F6"/>
    <mergeCell ref="G5:G6"/>
    <mergeCell ref="H5:H6"/>
    <mergeCell ref="I5:I6"/>
    <mergeCell ref="J5:J6"/>
    <mergeCell ref="K5:K6"/>
    <mergeCell ref="L5:L6"/>
    <mergeCell ref="M5:N5"/>
    <mergeCell ref="I10:I11"/>
    <mergeCell ref="J10:J11"/>
    <mergeCell ref="K10:K11"/>
    <mergeCell ref="L10:L11"/>
    <mergeCell ref="M10:M11"/>
    <mergeCell ref="N10:N11"/>
    <mergeCell ref="I12:I13"/>
    <mergeCell ref="N12:N13"/>
  </mergeCells>
  <pageMargins left="0.31527777777777777" right="0.11805555555555557" top="0.19652777777777777" bottom="0.15763888888888888" header="0" footer="0"/>
  <pageSetup paperSize="9" scale="5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00"/>
  <sheetViews>
    <sheetView workbookViewId="0"/>
  </sheetViews>
  <sheetFormatPr defaultColWidth="14.42578125" defaultRowHeight="15" customHeight="1"/>
  <cols>
    <col min="1" max="1" width="7.85546875" customWidth="1"/>
    <col min="2" max="2" width="41.42578125" customWidth="1"/>
    <col min="3" max="3" width="19.85546875" customWidth="1"/>
    <col min="4" max="6" width="13.7109375" customWidth="1"/>
    <col min="7" max="9" width="4.7109375" customWidth="1"/>
    <col min="10" max="10" width="21" customWidth="1"/>
    <col min="11" max="12" width="14.140625" customWidth="1"/>
    <col min="13" max="13" width="19.5703125" customWidth="1"/>
    <col min="14" max="15" width="14.140625" customWidth="1"/>
    <col min="16" max="16" width="23.85546875" customWidth="1"/>
    <col min="17" max="17" width="14.42578125" customWidth="1"/>
    <col min="18" max="26" width="8.7109375" customWidth="1"/>
  </cols>
  <sheetData>
    <row r="1" spans="1:17">
      <c r="A1" s="10" t="s">
        <v>227</v>
      </c>
    </row>
    <row r="2" spans="1:17" ht="15.75">
      <c r="A2" s="149" t="s">
        <v>228</v>
      </c>
    </row>
    <row r="4" spans="1:17" ht="15" customHeight="1">
      <c r="A4" s="295" t="s">
        <v>229</v>
      </c>
      <c r="B4" s="219"/>
      <c r="C4" s="219"/>
      <c r="D4" s="219"/>
      <c r="E4" s="219"/>
      <c r="F4" s="219"/>
      <c r="G4" s="219"/>
      <c r="H4" s="219"/>
      <c r="I4" s="220"/>
      <c r="J4" s="296" t="s">
        <v>230</v>
      </c>
      <c r="K4" s="219"/>
      <c r="L4" s="220"/>
      <c r="M4" s="297" t="s">
        <v>231</v>
      </c>
      <c r="N4" s="219"/>
      <c r="O4" s="220"/>
      <c r="P4" s="293" t="s">
        <v>232</v>
      </c>
      <c r="Q4" s="287" t="s">
        <v>233</v>
      </c>
    </row>
    <row r="5" spans="1:17" ht="25.5" customHeight="1">
      <c r="A5" s="150" t="s">
        <v>225</v>
      </c>
      <c r="B5" s="290" t="s">
        <v>3</v>
      </c>
      <c r="C5" s="151" t="s">
        <v>234</v>
      </c>
      <c r="D5" s="152" t="s">
        <v>5</v>
      </c>
      <c r="E5" s="153" t="s">
        <v>6</v>
      </c>
      <c r="F5" s="153" t="s">
        <v>7</v>
      </c>
      <c r="G5" s="154"/>
      <c r="H5" s="155" t="s">
        <v>8</v>
      </c>
      <c r="I5" s="156"/>
      <c r="J5" s="290" t="s">
        <v>235</v>
      </c>
      <c r="K5" s="153" t="s">
        <v>10</v>
      </c>
      <c r="L5" s="152" t="s">
        <v>224</v>
      </c>
      <c r="M5" s="290" t="s">
        <v>235</v>
      </c>
      <c r="N5" s="153" t="s">
        <v>10</v>
      </c>
      <c r="O5" s="294" t="s">
        <v>236</v>
      </c>
      <c r="P5" s="226"/>
      <c r="Q5" s="288"/>
    </row>
    <row r="6" spans="1:17" ht="39" customHeight="1">
      <c r="A6" s="157" t="s">
        <v>226</v>
      </c>
      <c r="B6" s="233"/>
      <c r="C6" s="158" t="s">
        <v>237</v>
      </c>
      <c r="D6" s="159" t="s">
        <v>238</v>
      </c>
      <c r="E6" s="159" t="s">
        <v>18</v>
      </c>
      <c r="F6" s="159" t="s">
        <v>19</v>
      </c>
      <c r="G6" s="159" t="s">
        <v>20</v>
      </c>
      <c r="H6" s="159" t="s">
        <v>21</v>
      </c>
      <c r="I6" s="159" t="s">
        <v>22</v>
      </c>
      <c r="J6" s="233"/>
      <c r="K6" s="160"/>
      <c r="L6" s="161"/>
      <c r="M6" s="233"/>
      <c r="N6" s="162"/>
      <c r="O6" s="233"/>
      <c r="P6" s="233"/>
      <c r="Q6" s="289"/>
    </row>
    <row r="7" spans="1:17">
      <c r="A7" s="291" t="s">
        <v>239</v>
      </c>
      <c r="B7" s="292"/>
      <c r="C7" s="292"/>
      <c r="D7" s="292"/>
      <c r="E7" s="292"/>
      <c r="F7" s="292"/>
      <c r="G7" s="292"/>
      <c r="H7" s="292"/>
      <c r="I7" s="292"/>
      <c r="J7" s="292"/>
      <c r="K7" s="292"/>
      <c r="L7" s="292"/>
      <c r="M7" s="292"/>
      <c r="N7" s="292"/>
      <c r="O7" s="292"/>
      <c r="P7" s="292"/>
      <c r="Q7" s="224"/>
    </row>
    <row r="8" spans="1:17">
      <c r="A8" s="163">
        <v>1</v>
      </c>
      <c r="B8" s="164" t="s">
        <v>240</v>
      </c>
      <c r="C8" s="165" t="s">
        <v>24</v>
      </c>
      <c r="D8" s="165">
        <v>1</v>
      </c>
      <c r="E8" s="165" t="s">
        <v>101</v>
      </c>
      <c r="F8" s="165" t="s">
        <v>21</v>
      </c>
      <c r="G8" s="165"/>
      <c r="H8" s="165">
        <v>3</v>
      </c>
      <c r="I8" s="165"/>
      <c r="J8" s="164" t="s">
        <v>203</v>
      </c>
      <c r="K8" s="164" t="s">
        <v>31</v>
      </c>
      <c r="L8" s="165" t="s">
        <v>20</v>
      </c>
      <c r="M8" s="164" t="s">
        <v>30</v>
      </c>
      <c r="N8" s="164" t="s">
        <v>31</v>
      </c>
      <c r="O8" s="165" t="s">
        <v>29</v>
      </c>
      <c r="P8" s="164" t="s">
        <v>241</v>
      </c>
      <c r="Q8" s="166" t="s">
        <v>242</v>
      </c>
    </row>
    <row r="9" spans="1:17">
      <c r="A9" s="167">
        <v>2</v>
      </c>
      <c r="B9" s="110" t="s">
        <v>107</v>
      </c>
      <c r="C9" s="111" t="s">
        <v>24</v>
      </c>
      <c r="D9" s="111">
        <v>2</v>
      </c>
      <c r="E9" s="111" t="s">
        <v>101</v>
      </c>
      <c r="F9" s="111" t="s">
        <v>21</v>
      </c>
      <c r="G9" s="111"/>
      <c r="H9" s="111">
        <v>2</v>
      </c>
      <c r="I9" s="111"/>
      <c r="J9" s="110" t="s">
        <v>243</v>
      </c>
      <c r="K9" s="110" t="s">
        <v>31</v>
      </c>
      <c r="L9" s="111" t="s">
        <v>20</v>
      </c>
      <c r="M9" s="110" t="s">
        <v>30</v>
      </c>
      <c r="N9" s="110" t="s">
        <v>31</v>
      </c>
      <c r="O9" s="111" t="s">
        <v>29</v>
      </c>
      <c r="P9" s="110" t="s">
        <v>241</v>
      </c>
      <c r="Q9" s="168" t="s">
        <v>242</v>
      </c>
    </row>
    <row r="10" spans="1:17">
      <c r="A10" s="167">
        <v>3</v>
      </c>
      <c r="B10" s="110" t="s">
        <v>122</v>
      </c>
      <c r="C10" s="111" t="s">
        <v>24</v>
      </c>
      <c r="D10" s="111">
        <v>3</v>
      </c>
      <c r="E10" s="111" t="s">
        <v>101</v>
      </c>
      <c r="F10" s="111" t="s">
        <v>21</v>
      </c>
      <c r="G10" s="111"/>
      <c r="H10" s="111">
        <v>2</v>
      </c>
      <c r="I10" s="111"/>
      <c r="J10" s="110" t="s">
        <v>243</v>
      </c>
      <c r="K10" s="110" t="s">
        <v>31</v>
      </c>
      <c r="L10" s="111" t="s">
        <v>20</v>
      </c>
      <c r="M10" s="110" t="s">
        <v>30</v>
      </c>
      <c r="N10" s="110" t="s">
        <v>31</v>
      </c>
      <c r="O10" s="111" t="s">
        <v>29</v>
      </c>
      <c r="P10" s="110" t="s">
        <v>241</v>
      </c>
      <c r="Q10" s="168" t="s">
        <v>242</v>
      </c>
    </row>
    <row r="11" spans="1:17">
      <c r="A11" s="167">
        <v>4</v>
      </c>
      <c r="B11" s="110" t="s">
        <v>244</v>
      </c>
      <c r="C11" s="111" t="s">
        <v>24</v>
      </c>
      <c r="D11" s="111">
        <v>3</v>
      </c>
      <c r="E11" s="111" t="s">
        <v>101</v>
      </c>
      <c r="F11" s="111" t="s">
        <v>21</v>
      </c>
      <c r="G11" s="111"/>
      <c r="H11" s="111">
        <v>3</v>
      </c>
      <c r="I11" s="111"/>
      <c r="J11" s="110" t="s">
        <v>195</v>
      </c>
      <c r="K11" s="110" t="s">
        <v>245</v>
      </c>
      <c r="L11" s="111" t="s">
        <v>20</v>
      </c>
      <c r="M11" s="110" t="s">
        <v>64</v>
      </c>
      <c r="N11" s="110" t="s">
        <v>31</v>
      </c>
      <c r="O11" s="111" t="s">
        <v>29</v>
      </c>
      <c r="P11" s="110" t="s">
        <v>241</v>
      </c>
      <c r="Q11" s="168" t="s">
        <v>242</v>
      </c>
    </row>
    <row r="12" spans="1:17">
      <c r="A12" s="167">
        <v>5</v>
      </c>
      <c r="B12" s="110" t="s">
        <v>246</v>
      </c>
      <c r="C12" s="111" t="s">
        <v>24</v>
      </c>
      <c r="D12" s="111">
        <v>3</v>
      </c>
      <c r="E12" s="111" t="s">
        <v>26</v>
      </c>
      <c r="F12" s="111" t="s">
        <v>21</v>
      </c>
      <c r="G12" s="111"/>
      <c r="H12" s="111">
        <v>2</v>
      </c>
      <c r="I12" s="111"/>
      <c r="J12" s="110" t="s">
        <v>216</v>
      </c>
      <c r="K12" s="110" t="s">
        <v>245</v>
      </c>
      <c r="L12" s="111" t="s">
        <v>20</v>
      </c>
      <c r="M12" s="110" t="s">
        <v>64</v>
      </c>
      <c r="N12" s="110" t="s">
        <v>31</v>
      </c>
      <c r="O12" s="111" t="s">
        <v>29</v>
      </c>
      <c r="P12" s="110" t="s">
        <v>241</v>
      </c>
      <c r="Q12" s="168" t="s">
        <v>242</v>
      </c>
    </row>
    <row r="13" spans="1:17">
      <c r="A13" s="167">
        <v>6</v>
      </c>
      <c r="B13" s="110" t="s">
        <v>70</v>
      </c>
      <c r="C13" s="111" t="s">
        <v>24</v>
      </c>
      <c r="D13" s="111">
        <v>2</v>
      </c>
      <c r="E13" s="111" t="s">
        <v>26</v>
      </c>
      <c r="F13" s="111" t="s">
        <v>21</v>
      </c>
      <c r="G13" s="111"/>
      <c r="H13" s="111">
        <v>2</v>
      </c>
      <c r="I13" s="111"/>
      <c r="J13" s="110" t="s">
        <v>216</v>
      </c>
      <c r="K13" s="110" t="s">
        <v>245</v>
      </c>
      <c r="L13" s="111" t="s">
        <v>20</v>
      </c>
      <c r="M13" s="110" t="s">
        <v>64</v>
      </c>
      <c r="N13" s="110" t="s">
        <v>31</v>
      </c>
      <c r="O13" s="111" t="s">
        <v>29</v>
      </c>
      <c r="P13" s="110" t="s">
        <v>241</v>
      </c>
      <c r="Q13" s="168" t="s">
        <v>242</v>
      </c>
    </row>
    <row r="14" spans="1:17">
      <c r="A14" s="167">
        <v>7</v>
      </c>
      <c r="B14" s="110" t="s">
        <v>247</v>
      </c>
      <c r="C14" s="111" t="s">
        <v>24</v>
      </c>
      <c r="D14" s="111">
        <v>4</v>
      </c>
      <c r="E14" s="111" t="s">
        <v>101</v>
      </c>
      <c r="F14" s="111" t="s">
        <v>21</v>
      </c>
      <c r="G14" s="111"/>
      <c r="H14" s="111">
        <v>2</v>
      </c>
      <c r="I14" s="111"/>
      <c r="J14" s="110" t="s">
        <v>55</v>
      </c>
      <c r="K14" s="110" t="s">
        <v>245</v>
      </c>
      <c r="L14" s="111" t="s">
        <v>20</v>
      </c>
      <c r="M14" s="110" t="s">
        <v>64</v>
      </c>
      <c r="N14" s="110" t="s">
        <v>31</v>
      </c>
      <c r="O14" s="111" t="s">
        <v>29</v>
      </c>
      <c r="P14" s="110" t="s">
        <v>241</v>
      </c>
      <c r="Q14" s="168" t="s">
        <v>242</v>
      </c>
    </row>
    <row r="15" spans="1:17">
      <c r="A15" s="167">
        <v>8</v>
      </c>
      <c r="B15" s="110" t="s">
        <v>82</v>
      </c>
      <c r="C15" s="111" t="s">
        <v>24</v>
      </c>
      <c r="D15" s="111">
        <v>4</v>
      </c>
      <c r="E15" s="111" t="s">
        <v>26</v>
      </c>
      <c r="F15" s="111" t="s">
        <v>21</v>
      </c>
      <c r="G15" s="111"/>
      <c r="H15" s="111">
        <v>2</v>
      </c>
      <c r="I15" s="111"/>
      <c r="J15" s="110" t="s">
        <v>203</v>
      </c>
      <c r="K15" s="110" t="s">
        <v>31</v>
      </c>
      <c r="L15" s="111" t="s">
        <v>20</v>
      </c>
      <c r="M15" s="110" t="s">
        <v>30</v>
      </c>
      <c r="N15" s="110" t="s">
        <v>31</v>
      </c>
      <c r="O15" s="111" t="s">
        <v>29</v>
      </c>
      <c r="P15" s="110" t="s">
        <v>241</v>
      </c>
      <c r="Q15" s="168" t="s">
        <v>242</v>
      </c>
    </row>
    <row r="16" spans="1:17">
      <c r="A16" s="167">
        <v>9</v>
      </c>
      <c r="B16" s="110" t="s">
        <v>76</v>
      </c>
      <c r="C16" s="111" t="s">
        <v>24</v>
      </c>
      <c r="D16" s="111">
        <v>4</v>
      </c>
      <c r="E16" s="111" t="s">
        <v>26</v>
      </c>
      <c r="F16" s="111" t="s">
        <v>21</v>
      </c>
      <c r="G16" s="111"/>
      <c r="H16" s="111">
        <v>3</v>
      </c>
      <c r="I16" s="111"/>
      <c r="J16" s="110" t="s">
        <v>195</v>
      </c>
      <c r="K16" s="110" t="s">
        <v>245</v>
      </c>
      <c r="L16" s="111" t="s">
        <v>20</v>
      </c>
      <c r="M16" s="110" t="s">
        <v>64</v>
      </c>
      <c r="N16" s="110" t="s">
        <v>31</v>
      </c>
      <c r="O16" s="111" t="s">
        <v>29</v>
      </c>
      <c r="P16" s="110" t="s">
        <v>241</v>
      </c>
      <c r="Q16" s="168" t="s">
        <v>242</v>
      </c>
    </row>
    <row r="17" spans="1:17">
      <c r="A17" s="167">
        <v>10</v>
      </c>
      <c r="B17" s="110" t="s">
        <v>248</v>
      </c>
      <c r="C17" s="111" t="s">
        <v>24</v>
      </c>
      <c r="D17" s="111">
        <v>4</v>
      </c>
      <c r="E17" s="111" t="s">
        <v>26</v>
      </c>
      <c r="F17" s="111" t="s">
        <v>21</v>
      </c>
      <c r="G17" s="111"/>
      <c r="H17" s="111">
        <v>2</v>
      </c>
      <c r="I17" s="111"/>
      <c r="J17" s="110" t="s">
        <v>203</v>
      </c>
      <c r="K17" s="110" t="s">
        <v>31</v>
      </c>
      <c r="L17" s="111" t="s">
        <v>20</v>
      </c>
      <c r="M17" s="110" t="s">
        <v>64</v>
      </c>
      <c r="N17" s="110" t="s">
        <v>31</v>
      </c>
      <c r="O17" s="111" t="s">
        <v>29</v>
      </c>
      <c r="P17" s="110" t="s">
        <v>241</v>
      </c>
      <c r="Q17" s="168" t="s">
        <v>242</v>
      </c>
    </row>
    <row r="18" spans="1:17">
      <c r="A18" s="167">
        <v>11</v>
      </c>
      <c r="B18" s="110" t="s">
        <v>249</v>
      </c>
      <c r="C18" s="111" t="s">
        <v>24</v>
      </c>
      <c r="D18" s="111">
        <v>4</v>
      </c>
      <c r="E18" s="111" t="s">
        <v>26</v>
      </c>
      <c r="F18" s="111" t="s">
        <v>21</v>
      </c>
      <c r="G18" s="111"/>
      <c r="H18" s="111">
        <v>2</v>
      </c>
      <c r="I18" s="111"/>
      <c r="J18" s="110" t="s">
        <v>203</v>
      </c>
      <c r="K18" s="110" t="s">
        <v>31</v>
      </c>
      <c r="L18" s="111" t="s">
        <v>20</v>
      </c>
      <c r="M18" s="110" t="s">
        <v>30</v>
      </c>
      <c r="N18" s="110" t="s">
        <v>31</v>
      </c>
      <c r="O18" s="111" t="s">
        <v>29</v>
      </c>
      <c r="P18" s="110" t="s">
        <v>241</v>
      </c>
      <c r="Q18" s="168" t="s">
        <v>242</v>
      </c>
    </row>
    <row r="19" spans="1:17">
      <c r="A19" s="167">
        <v>12</v>
      </c>
      <c r="B19" s="110" t="s">
        <v>250</v>
      </c>
      <c r="C19" s="111" t="s">
        <v>24</v>
      </c>
      <c r="D19" s="111">
        <v>4</v>
      </c>
      <c r="E19" s="111" t="s">
        <v>26</v>
      </c>
      <c r="F19" s="111" t="s">
        <v>21</v>
      </c>
      <c r="G19" s="111"/>
      <c r="H19" s="111">
        <v>2</v>
      </c>
      <c r="I19" s="111"/>
      <c r="J19" s="110" t="s">
        <v>81</v>
      </c>
      <c r="K19" s="110" t="s">
        <v>245</v>
      </c>
      <c r="L19" s="111" t="s">
        <v>20</v>
      </c>
      <c r="M19" s="110" t="s">
        <v>30</v>
      </c>
      <c r="N19" s="110" t="s">
        <v>31</v>
      </c>
      <c r="O19" s="111" t="s">
        <v>29</v>
      </c>
      <c r="P19" s="110" t="s">
        <v>241</v>
      </c>
      <c r="Q19" s="168" t="s">
        <v>242</v>
      </c>
    </row>
    <row r="20" spans="1:17">
      <c r="A20" s="167">
        <v>13</v>
      </c>
      <c r="B20" s="110" t="s">
        <v>251</v>
      </c>
      <c r="C20" s="111" t="s">
        <v>24</v>
      </c>
      <c r="D20" s="111">
        <v>4</v>
      </c>
      <c r="E20" s="111" t="s">
        <v>26</v>
      </c>
      <c r="F20" s="111" t="s">
        <v>21</v>
      </c>
      <c r="G20" s="111"/>
      <c r="H20" s="111">
        <v>2</v>
      </c>
      <c r="I20" s="111"/>
      <c r="J20" s="110" t="s">
        <v>81</v>
      </c>
      <c r="K20" s="110" t="s">
        <v>245</v>
      </c>
      <c r="L20" s="111" t="s">
        <v>20</v>
      </c>
      <c r="M20" s="110" t="s">
        <v>30</v>
      </c>
      <c r="N20" s="110" t="s">
        <v>31</v>
      </c>
      <c r="O20" s="111" t="s">
        <v>29</v>
      </c>
      <c r="P20" s="110" t="s">
        <v>241</v>
      </c>
      <c r="Q20" s="168" t="s">
        <v>242</v>
      </c>
    </row>
    <row r="21" spans="1:17" ht="15.75" customHeight="1">
      <c r="A21" s="167">
        <v>14</v>
      </c>
      <c r="B21" s="110" t="s">
        <v>252</v>
      </c>
      <c r="C21" s="141" t="s">
        <v>253</v>
      </c>
      <c r="D21" s="111">
        <v>1</v>
      </c>
      <c r="E21" s="111" t="s">
        <v>101</v>
      </c>
      <c r="F21" s="111" t="s">
        <v>21</v>
      </c>
      <c r="G21" s="111"/>
      <c r="H21" s="111">
        <v>1</v>
      </c>
      <c r="I21" s="111"/>
      <c r="J21" s="110" t="s">
        <v>203</v>
      </c>
      <c r="K21" s="110" t="s">
        <v>31</v>
      </c>
      <c r="L21" s="111" t="s">
        <v>20</v>
      </c>
      <c r="M21" s="110" t="s">
        <v>81</v>
      </c>
      <c r="N21" s="110" t="s">
        <v>245</v>
      </c>
      <c r="O21" s="111" t="s">
        <v>29</v>
      </c>
      <c r="P21" s="110" t="s">
        <v>241</v>
      </c>
      <c r="Q21" s="168" t="s">
        <v>242</v>
      </c>
    </row>
    <row r="22" spans="1:17" ht="15.75" customHeight="1">
      <c r="A22" s="169">
        <v>15</v>
      </c>
      <c r="B22" s="148" t="s">
        <v>254</v>
      </c>
      <c r="C22" s="170" t="s">
        <v>255</v>
      </c>
      <c r="D22" s="147">
        <v>1</v>
      </c>
      <c r="E22" s="147" t="s">
        <v>101</v>
      </c>
      <c r="F22" s="147" t="s">
        <v>21</v>
      </c>
      <c r="G22" s="147"/>
      <c r="H22" s="147">
        <v>1</v>
      </c>
      <c r="I22" s="147"/>
      <c r="J22" s="148" t="s">
        <v>216</v>
      </c>
      <c r="K22" s="148" t="s">
        <v>245</v>
      </c>
      <c r="L22" s="147" t="s">
        <v>20</v>
      </c>
      <c r="M22" s="148" t="s">
        <v>38</v>
      </c>
      <c r="N22" s="148" t="s">
        <v>31</v>
      </c>
      <c r="O22" s="147" t="s">
        <v>29</v>
      </c>
      <c r="P22" s="148" t="s">
        <v>241</v>
      </c>
      <c r="Q22" s="171" t="s">
        <v>242</v>
      </c>
    </row>
    <row r="23" spans="1:17" ht="15.75" customHeight="1"/>
    <row r="24" spans="1:17" ht="15.75" customHeight="1"/>
    <row r="25" spans="1:17" ht="15.75" customHeight="1"/>
    <row r="26" spans="1:17" ht="15.75" customHeight="1"/>
    <row r="27" spans="1:17" ht="15.75" customHeight="1"/>
    <row r="28" spans="1:17" ht="15.75" customHeight="1"/>
    <row r="29" spans="1:17" ht="15.75" customHeight="1"/>
    <row r="30" spans="1:17" ht="15.75" customHeight="1"/>
    <row r="31" spans="1:17" ht="15.75" customHeight="1"/>
    <row r="32" spans="1: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Q4:Q6"/>
    <mergeCell ref="B5:B6"/>
    <mergeCell ref="J5:J6"/>
    <mergeCell ref="M5:M6"/>
    <mergeCell ref="A7:Q7"/>
    <mergeCell ref="P4:P6"/>
    <mergeCell ref="O5:O6"/>
    <mergeCell ref="A4:I4"/>
    <mergeCell ref="J4:L4"/>
    <mergeCell ref="M4:O4"/>
  </mergeCells>
  <pageMargins left="0.25" right="0.25" top="0.75" bottom="0.75"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00"/>
  <sheetViews>
    <sheetView workbookViewId="0"/>
  </sheetViews>
  <sheetFormatPr defaultColWidth="14.42578125" defaultRowHeight="15" customHeight="1"/>
  <cols>
    <col min="1" max="1" width="7.85546875" customWidth="1"/>
    <col min="2" max="2" width="41.42578125" customWidth="1"/>
    <col min="3" max="3" width="19.85546875" customWidth="1"/>
    <col min="4" max="6" width="13.7109375" customWidth="1"/>
    <col min="7" max="9" width="4.7109375" customWidth="1"/>
    <col min="10" max="10" width="21" customWidth="1"/>
    <col min="11" max="12" width="14.140625" customWidth="1"/>
    <col min="13" max="13" width="19.5703125" customWidth="1"/>
    <col min="14" max="15" width="14.140625" customWidth="1"/>
    <col min="16" max="16" width="23.85546875" customWidth="1"/>
    <col min="17" max="17" width="14.42578125" customWidth="1"/>
    <col min="18" max="26" width="8.7109375" customWidth="1"/>
  </cols>
  <sheetData>
    <row r="1" spans="1:17">
      <c r="A1" s="10" t="s">
        <v>227</v>
      </c>
    </row>
    <row r="2" spans="1:17" ht="15.75">
      <c r="A2" s="149" t="s">
        <v>256</v>
      </c>
    </row>
    <row r="4" spans="1:17" ht="15" customHeight="1">
      <c r="A4" s="295" t="s">
        <v>229</v>
      </c>
      <c r="B4" s="219"/>
      <c r="C4" s="219"/>
      <c r="D4" s="219"/>
      <c r="E4" s="219"/>
      <c r="F4" s="219"/>
      <c r="G4" s="219"/>
      <c r="H4" s="219"/>
      <c r="I4" s="220"/>
      <c r="J4" s="296" t="s">
        <v>230</v>
      </c>
      <c r="K4" s="219"/>
      <c r="L4" s="220"/>
      <c r="M4" s="297" t="s">
        <v>231</v>
      </c>
      <c r="N4" s="219"/>
      <c r="O4" s="220"/>
      <c r="P4" s="293" t="s">
        <v>232</v>
      </c>
      <c r="Q4" s="287" t="s">
        <v>233</v>
      </c>
    </row>
    <row r="5" spans="1:17" ht="25.5" customHeight="1">
      <c r="A5" s="150" t="s">
        <v>225</v>
      </c>
      <c r="B5" s="290" t="s">
        <v>3</v>
      </c>
      <c r="C5" s="151" t="s">
        <v>234</v>
      </c>
      <c r="D5" s="152" t="s">
        <v>5</v>
      </c>
      <c r="E5" s="153" t="s">
        <v>6</v>
      </c>
      <c r="F5" s="153" t="s">
        <v>7</v>
      </c>
      <c r="G5" s="154"/>
      <c r="H5" s="155" t="s">
        <v>8</v>
      </c>
      <c r="I5" s="156"/>
      <c r="J5" s="290" t="s">
        <v>235</v>
      </c>
      <c r="K5" s="153" t="s">
        <v>10</v>
      </c>
      <c r="L5" s="152" t="s">
        <v>224</v>
      </c>
      <c r="M5" s="290" t="s">
        <v>235</v>
      </c>
      <c r="N5" s="153" t="s">
        <v>10</v>
      </c>
      <c r="O5" s="294" t="s">
        <v>236</v>
      </c>
      <c r="P5" s="226"/>
      <c r="Q5" s="288"/>
    </row>
    <row r="6" spans="1:17" ht="39" customHeight="1">
      <c r="A6" s="157" t="s">
        <v>226</v>
      </c>
      <c r="B6" s="233"/>
      <c r="C6" s="158" t="s">
        <v>237</v>
      </c>
      <c r="D6" s="159" t="s">
        <v>238</v>
      </c>
      <c r="E6" s="159" t="s">
        <v>18</v>
      </c>
      <c r="F6" s="159" t="s">
        <v>19</v>
      </c>
      <c r="G6" s="159" t="s">
        <v>20</v>
      </c>
      <c r="H6" s="159" t="s">
        <v>21</v>
      </c>
      <c r="I6" s="159" t="s">
        <v>22</v>
      </c>
      <c r="J6" s="233"/>
      <c r="K6" s="160"/>
      <c r="L6" s="161"/>
      <c r="M6" s="233"/>
      <c r="N6" s="162"/>
      <c r="O6" s="233"/>
      <c r="P6" s="233"/>
      <c r="Q6" s="289"/>
    </row>
    <row r="7" spans="1:17">
      <c r="A7" s="291" t="s">
        <v>239</v>
      </c>
      <c r="B7" s="292"/>
      <c r="C7" s="292"/>
      <c r="D7" s="292"/>
      <c r="E7" s="292"/>
      <c r="F7" s="292"/>
      <c r="G7" s="292"/>
      <c r="H7" s="292"/>
      <c r="I7" s="292"/>
      <c r="J7" s="292"/>
      <c r="K7" s="292"/>
      <c r="L7" s="292"/>
      <c r="M7" s="292"/>
      <c r="N7" s="292"/>
      <c r="O7" s="292"/>
      <c r="P7" s="292"/>
      <c r="Q7" s="224"/>
    </row>
    <row r="8" spans="1:17">
      <c r="A8" s="163">
        <v>1</v>
      </c>
      <c r="B8" s="164" t="s">
        <v>113</v>
      </c>
      <c r="C8" s="165" t="s">
        <v>24</v>
      </c>
      <c r="D8" s="165">
        <v>3</v>
      </c>
      <c r="E8" s="165">
        <v>6</v>
      </c>
      <c r="F8" s="165" t="s">
        <v>21</v>
      </c>
      <c r="G8" s="165">
        <v>4</v>
      </c>
      <c r="H8" s="165" t="s">
        <v>209</v>
      </c>
      <c r="I8" s="165"/>
      <c r="J8" s="164" t="s">
        <v>222</v>
      </c>
      <c r="K8" s="164"/>
      <c r="L8" s="165"/>
      <c r="M8" s="164" t="s">
        <v>49</v>
      </c>
      <c r="N8" s="164" t="s">
        <v>257</v>
      </c>
      <c r="O8" s="165" t="s">
        <v>29</v>
      </c>
      <c r="P8" s="164" t="s">
        <v>258</v>
      </c>
      <c r="Q8" s="166" t="s">
        <v>242</v>
      </c>
    </row>
    <row r="9" spans="1:17">
      <c r="A9" s="167"/>
      <c r="B9" s="110"/>
      <c r="C9" s="111"/>
      <c r="D9" s="111"/>
      <c r="E9" s="111"/>
      <c r="F9" s="111"/>
      <c r="G9" s="111"/>
      <c r="H9" s="111"/>
      <c r="I9" s="111"/>
      <c r="J9" s="110"/>
      <c r="K9" s="110"/>
      <c r="L9" s="111"/>
      <c r="M9" s="110"/>
      <c r="N9" s="110"/>
      <c r="O9" s="111"/>
      <c r="P9" s="110"/>
      <c r="Q9" s="168"/>
    </row>
    <row r="10" spans="1:17">
      <c r="A10" s="167"/>
      <c r="B10" s="110"/>
      <c r="C10" s="111"/>
      <c r="D10" s="111"/>
      <c r="E10" s="111"/>
      <c r="F10" s="111"/>
      <c r="G10" s="111"/>
      <c r="H10" s="111"/>
      <c r="I10" s="111"/>
      <c r="J10" s="110"/>
      <c r="K10" s="110"/>
      <c r="L10" s="111"/>
      <c r="M10" s="110"/>
      <c r="N10" s="110"/>
      <c r="O10" s="111"/>
      <c r="P10" s="110"/>
      <c r="Q10" s="168"/>
    </row>
    <row r="11" spans="1:17">
      <c r="A11" s="167"/>
      <c r="B11" s="110"/>
      <c r="C11" s="111"/>
      <c r="D11" s="111"/>
      <c r="E11" s="111"/>
      <c r="F11" s="111"/>
      <c r="G11" s="111"/>
      <c r="H11" s="111"/>
      <c r="I11" s="111"/>
      <c r="J11" s="110"/>
      <c r="K11" s="110"/>
      <c r="L11" s="111"/>
      <c r="M11" s="110"/>
      <c r="N11" s="110"/>
      <c r="O11" s="111"/>
      <c r="P11" s="110"/>
      <c r="Q11" s="168"/>
    </row>
    <row r="12" spans="1:17">
      <c r="A12" s="167"/>
      <c r="B12" s="110"/>
      <c r="C12" s="111"/>
      <c r="D12" s="111"/>
      <c r="E12" s="111"/>
      <c r="F12" s="111"/>
      <c r="G12" s="111"/>
      <c r="H12" s="111"/>
      <c r="I12" s="111"/>
      <c r="J12" s="110"/>
      <c r="K12" s="110"/>
      <c r="L12" s="111"/>
      <c r="M12" s="110"/>
      <c r="N12" s="110"/>
      <c r="O12" s="111"/>
      <c r="P12" s="110"/>
      <c r="Q12" s="168"/>
    </row>
    <row r="13" spans="1:17">
      <c r="A13" s="167"/>
      <c r="B13" s="110"/>
      <c r="C13" s="111"/>
      <c r="D13" s="111"/>
      <c r="E13" s="111"/>
      <c r="F13" s="111"/>
      <c r="G13" s="111"/>
      <c r="H13" s="111"/>
      <c r="I13" s="111"/>
      <c r="J13" s="110"/>
      <c r="K13" s="110"/>
      <c r="L13" s="111"/>
      <c r="M13" s="110"/>
      <c r="N13" s="110"/>
      <c r="O13" s="111"/>
      <c r="P13" s="110"/>
      <c r="Q13" s="168"/>
    </row>
    <row r="14" spans="1:17">
      <c r="A14" s="167"/>
      <c r="B14" s="110"/>
      <c r="C14" s="111"/>
      <c r="D14" s="111"/>
      <c r="E14" s="111"/>
      <c r="F14" s="111"/>
      <c r="G14" s="111"/>
      <c r="H14" s="111"/>
      <c r="I14" s="111"/>
      <c r="J14" s="110"/>
      <c r="K14" s="110"/>
      <c r="L14" s="111"/>
      <c r="M14" s="110"/>
      <c r="N14" s="110"/>
      <c r="O14" s="111"/>
      <c r="P14" s="110"/>
      <c r="Q14" s="168"/>
    </row>
    <row r="15" spans="1:17">
      <c r="A15" s="167"/>
      <c r="B15" s="110"/>
      <c r="C15" s="111"/>
      <c r="D15" s="111"/>
      <c r="E15" s="111"/>
      <c r="F15" s="111"/>
      <c r="G15" s="111"/>
      <c r="H15" s="111"/>
      <c r="I15" s="111"/>
      <c r="J15" s="110"/>
      <c r="K15" s="110"/>
      <c r="L15" s="111"/>
      <c r="M15" s="110"/>
      <c r="N15" s="110"/>
      <c r="O15" s="111"/>
      <c r="P15" s="110"/>
      <c r="Q15" s="168"/>
    </row>
    <row r="16" spans="1:17">
      <c r="A16" s="167"/>
      <c r="B16" s="110"/>
      <c r="C16" s="111"/>
      <c r="D16" s="111"/>
      <c r="E16" s="111"/>
      <c r="F16" s="111"/>
      <c r="G16" s="111"/>
      <c r="H16" s="111"/>
      <c r="I16" s="111"/>
      <c r="J16" s="110"/>
      <c r="K16" s="110"/>
      <c r="L16" s="111"/>
      <c r="M16" s="110"/>
      <c r="N16" s="110"/>
      <c r="O16" s="111"/>
      <c r="P16" s="110"/>
      <c r="Q16" s="168"/>
    </row>
    <row r="17" spans="1:17">
      <c r="A17" s="167"/>
      <c r="B17" s="110"/>
      <c r="C17" s="111"/>
      <c r="D17" s="111"/>
      <c r="E17" s="111"/>
      <c r="F17" s="111"/>
      <c r="G17" s="111"/>
      <c r="H17" s="111"/>
      <c r="I17" s="111"/>
      <c r="J17" s="110"/>
      <c r="K17" s="110"/>
      <c r="L17" s="111"/>
      <c r="M17" s="110"/>
      <c r="N17" s="110"/>
      <c r="O17" s="111"/>
      <c r="P17" s="110"/>
      <c r="Q17" s="168"/>
    </row>
    <row r="18" spans="1:17">
      <c r="A18" s="167"/>
      <c r="B18" s="110"/>
      <c r="C18" s="111"/>
      <c r="D18" s="111"/>
      <c r="E18" s="111"/>
      <c r="F18" s="111"/>
      <c r="G18" s="111"/>
      <c r="H18" s="111"/>
      <c r="I18" s="111"/>
      <c r="J18" s="110"/>
      <c r="K18" s="110"/>
      <c r="L18" s="111"/>
      <c r="M18" s="110"/>
      <c r="N18" s="110"/>
      <c r="O18" s="111"/>
      <c r="P18" s="110"/>
      <c r="Q18" s="168"/>
    </row>
    <row r="19" spans="1:17">
      <c r="A19" s="167"/>
      <c r="B19" s="110"/>
      <c r="C19" s="111"/>
      <c r="D19" s="111"/>
      <c r="E19" s="111"/>
      <c r="F19" s="111"/>
      <c r="G19" s="111"/>
      <c r="H19" s="111"/>
      <c r="I19" s="111"/>
      <c r="J19" s="110"/>
      <c r="K19" s="110"/>
      <c r="L19" s="111"/>
      <c r="M19" s="110"/>
      <c r="N19" s="110"/>
      <c r="O19" s="111"/>
      <c r="P19" s="110"/>
      <c r="Q19" s="168"/>
    </row>
    <row r="20" spans="1:17">
      <c r="A20" s="167"/>
      <c r="B20" s="110"/>
      <c r="C20" s="111"/>
      <c r="D20" s="111"/>
      <c r="E20" s="111"/>
      <c r="F20" s="111"/>
      <c r="G20" s="111"/>
      <c r="H20" s="111"/>
      <c r="I20" s="111"/>
      <c r="J20" s="110"/>
      <c r="K20" s="110"/>
      <c r="L20" s="111"/>
      <c r="M20" s="110"/>
      <c r="N20" s="110"/>
      <c r="O20" s="111"/>
      <c r="P20" s="110"/>
      <c r="Q20" s="168"/>
    </row>
    <row r="21" spans="1:17" ht="15.75" customHeight="1">
      <c r="A21" s="167"/>
      <c r="B21" s="110"/>
      <c r="C21" s="141"/>
      <c r="D21" s="111"/>
      <c r="E21" s="111"/>
      <c r="F21" s="111"/>
      <c r="G21" s="111"/>
      <c r="H21" s="111"/>
      <c r="I21" s="111"/>
      <c r="J21" s="110"/>
      <c r="K21" s="110"/>
      <c r="L21" s="111"/>
      <c r="M21" s="110"/>
      <c r="N21" s="110"/>
      <c r="O21" s="111"/>
      <c r="P21" s="110"/>
      <c r="Q21" s="168"/>
    </row>
    <row r="22" spans="1:17" ht="15.75" customHeight="1">
      <c r="A22" s="169"/>
      <c r="B22" s="148"/>
      <c r="C22" s="170"/>
      <c r="D22" s="147"/>
      <c r="E22" s="147"/>
      <c r="F22" s="147"/>
      <c r="G22" s="147"/>
      <c r="H22" s="147"/>
      <c r="I22" s="147"/>
      <c r="J22" s="148"/>
      <c r="K22" s="148"/>
      <c r="L22" s="147"/>
      <c r="M22" s="148"/>
      <c r="N22" s="148"/>
      <c r="O22" s="147"/>
      <c r="P22" s="148"/>
      <c r="Q22" s="171"/>
    </row>
    <row r="23" spans="1:17" ht="15.75" customHeight="1"/>
    <row r="24" spans="1:17" ht="15.75" customHeight="1"/>
    <row r="25" spans="1:17" ht="15.75" customHeight="1"/>
    <row r="26" spans="1:17" ht="15.75" customHeight="1"/>
    <row r="27" spans="1:17" ht="15.75" customHeight="1"/>
    <row r="28" spans="1:17" ht="15.75" customHeight="1"/>
    <row r="29" spans="1:17" ht="15.75" customHeight="1"/>
    <row r="30" spans="1:17" ht="15.75" customHeight="1"/>
    <row r="31" spans="1:17" ht="15.75" customHeight="1"/>
    <row r="32" spans="1: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Q4:Q6"/>
    <mergeCell ref="B5:B6"/>
    <mergeCell ref="J5:J6"/>
    <mergeCell ref="M5:M6"/>
    <mergeCell ref="A7:Q7"/>
    <mergeCell ref="P4:P6"/>
    <mergeCell ref="O5:O6"/>
    <mergeCell ref="A4:I4"/>
    <mergeCell ref="J4:L4"/>
    <mergeCell ref="M4:O4"/>
  </mergeCells>
  <pageMargins left="0.25" right="0.25" top="0.75" bottom="0.75" header="0" footer="0"/>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00"/>
  <sheetViews>
    <sheetView workbookViewId="0"/>
  </sheetViews>
  <sheetFormatPr defaultColWidth="14.42578125" defaultRowHeight="15" customHeight="1"/>
  <cols>
    <col min="1" max="1" width="7.85546875" customWidth="1"/>
    <col min="2" max="2" width="45.140625" customWidth="1"/>
    <col min="3" max="3" width="19.85546875" customWidth="1"/>
    <col min="4" max="6" width="13.7109375" customWidth="1"/>
    <col min="7" max="9" width="4.7109375" customWidth="1"/>
    <col min="10" max="10" width="21" customWidth="1"/>
    <col min="11" max="12" width="14.140625" customWidth="1"/>
    <col min="13" max="13" width="19.5703125" customWidth="1"/>
    <col min="14" max="15" width="14.140625" customWidth="1"/>
    <col min="16" max="16" width="23.85546875" customWidth="1"/>
    <col min="17" max="17" width="14.42578125" customWidth="1"/>
    <col min="18" max="26" width="8.7109375" customWidth="1"/>
  </cols>
  <sheetData>
    <row r="1" spans="1:17">
      <c r="A1" s="10" t="s">
        <v>227</v>
      </c>
    </row>
    <row r="2" spans="1:17" ht="15.75">
      <c r="A2" s="149" t="s">
        <v>256</v>
      </c>
    </row>
    <row r="4" spans="1:17" ht="15" customHeight="1">
      <c r="A4" s="295" t="s">
        <v>229</v>
      </c>
      <c r="B4" s="219"/>
      <c r="C4" s="219"/>
      <c r="D4" s="219"/>
      <c r="E4" s="219"/>
      <c r="F4" s="219"/>
      <c r="G4" s="219"/>
      <c r="H4" s="219"/>
      <c r="I4" s="220"/>
      <c r="J4" s="296" t="s">
        <v>259</v>
      </c>
      <c r="K4" s="219"/>
      <c r="L4" s="220"/>
      <c r="M4" s="297" t="s">
        <v>231</v>
      </c>
      <c r="N4" s="219"/>
      <c r="O4" s="220"/>
      <c r="P4" s="293" t="s">
        <v>232</v>
      </c>
      <c r="Q4" s="287" t="s">
        <v>233</v>
      </c>
    </row>
    <row r="5" spans="1:17" ht="25.5" customHeight="1">
      <c r="A5" s="150" t="s">
        <v>225</v>
      </c>
      <c r="B5" s="290" t="s">
        <v>3</v>
      </c>
      <c r="C5" s="151" t="s">
        <v>234</v>
      </c>
      <c r="D5" s="152" t="s">
        <v>5</v>
      </c>
      <c r="E5" s="153" t="s">
        <v>6</v>
      </c>
      <c r="F5" s="153" t="s">
        <v>7</v>
      </c>
      <c r="G5" s="154"/>
      <c r="H5" s="155" t="s">
        <v>8</v>
      </c>
      <c r="I5" s="156"/>
      <c r="J5" s="290" t="s">
        <v>235</v>
      </c>
      <c r="K5" s="153" t="s">
        <v>10</v>
      </c>
      <c r="L5" s="152" t="s">
        <v>224</v>
      </c>
      <c r="M5" s="290" t="s">
        <v>235</v>
      </c>
      <c r="N5" s="153" t="s">
        <v>10</v>
      </c>
      <c r="O5" s="294" t="s">
        <v>236</v>
      </c>
      <c r="P5" s="226"/>
      <c r="Q5" s="288"/>
    </row>
    <row r="6" spans="1:17" ht="39" customHeight="1">
      <c r="A6" s="157" t="s">
        <v>226</v>
      </c>
      <c r="B6" s="233"/>
      <c r="C6" s="158" t="s">
        <v>237</v>
      </c>
      <c r="D6" s="159" t="s">
        <v>238</v>
      </c>
      <c r="E6" s="159" t="s">
        <v>18</v>
      </c>
      <c r="F6" s="159" t="s">
        <v>19</v>
      </c>
      <c r="G6" s="159" t="s">
        <v>20</v>
      </c>
      <c r="H6" s="159" t="s">
        <v>21</v>
      </c>
      <c r="I6" s="159" t="s">
        <v>22</v>
      </c>
      <c r="J6" s="233"/>
      <c r="K6" s="160"/>
      <c r="L6" s="161"/>
      <c r="M6" s="233"/>
      <c r="N6" s="162"/>
      <c r="O6" s="233"/>
      <c r="P6" s="233"/>
      <c r="Q6" s="289"/>
    </row>
    <row r="7" spans="1:17">
      <c r="A7" s="291" t="s">
        <v>239</v>
      </c>
      <c r="B7" s="292"/>
      <c r="C7" s="292"/>
      <c r="D7" s="292"/>
      <c r="E7" s="292"/>
      <c r="F7" s="292"/>
      <c r="G7" s="292"/>
      <c r="H7" s="292"/>
      <c r="I7" s="292"/>
      <c r="J7" s="292"/>
      <c r="K7" s="292"/>
      <c r="L7" s="292"/>
      <c r="M7" s="292"/>
      <c r="N7" s="292"/>
      <c r="O7" s="292"/>
      <c r="P7" s="292"/>
      <c r="Q7" s="224"/>
    </row>
    <row r="8" spans="1:17">
      <c r="A8" s="172">
        <v>2</v>
      </c>
      <c r="B8" s="5" t="s">
        <v>23</v>
      </c>
      <c r="C8" s="6" t="s">
        <v>24</v>
      </c>
      <c r="D8" s="7" t="s">
        <v>25</v>
      </c>
      <c r="E8" s="7" t="s">
        <v>26</v>
      </c>
      <c r="F8" s="7" t="s">
        <v>21</v>
      </c>
      <c r="G8" s="7"/>
      <c r="H8" s="7">
        <v>3</v>
      </c>
      <c r="I8" s="143"/>
      <c r="J8" s="135" t="s">
        <v>216</v>
      </c>
      <c r="K8" s="142" t="s">
        <v>39</v>
      </c>
      <c r="L8" s="111"/>
      <c r="M8" s="135" t="s">
        <v>64</v>
      </c>
      <c r="N8" s="142" t="s">
        <v>31</v>
      </c>
      <c r="O8" s="111" t="s">
        <v>29</v>
      </c>
      <c r="P8" s="110" t="s">
        <v>260</v>
      </c>
      <c r="Q8" s="111" t="s">
        <v>242</v>
      </c>
    </row>
    <row r="9" spans="1:17">
      <c r="A9" s="172">
        <v>3</v>
      </c>
      <c r="B9" s="142" t="s">
        <v>58</v>
      </c>
      <c r="C9" s="111" t="s">
        <v>24</v>
      </c>
      <c r="D9" s="143">
        <v>3</v>
      </c>
      <c r="E9" s="143" t="s">
        <v>26</v>
      </c>
      <c r="F9" s="143" t="s">
        <v>21</v>
      </c>
      <c r="G9" s="143"/>
      <c r="H9" s="143">
        <v>2</v>
      </c>
      <c r="I9" s="143"/>
      <c r="J9" s="135" t="s">
        <v>261</v>
      </c>
      <c r="K9" s="142" t="s">
        <v>39</v>
      </c>
      <c r="L9" s="111"/>
      <c r="M9" s="135" t="s">
        <v>38</v>
      </c>
      <c r="N9" s="142" t="s">
        <v>31</v>
      </c>
      <c r="O9" s="111" t="s">
        <v>29</v>
      </c>
      <c r="P9" s="110" t="s">
        <v>262</v>
      </c>
      <c r="Q9" s="111" t="s">
        <v>242</v>
      </c>
    </row>
    <row r="10" spans="1:17">
      <c r="A10" s="172"/>
      <c r="B10" s="142"/>
      <c r="C10" s="111"/>
      <c r="D10" s="143"/>
      <c r="E10" s="143"/>
      <c r="F10" s="143"/>
      <c r="G10" s="143"/>
      <c r="H10" s="143"/>
      <c r="I10" s="143"/>
      <c r="J10" s="135"/>
      <c r="K10" s="142"/>
      <c r="L10" s="111"/>
      <c r="M10" s="135"/>
      <c r="N10" s="142"/>
      <c r="O10" s="111"/>
      <c r="P10" s="110"/>
      <c r="Q10" s="111"/>
    </row>
    <row r="11" spans="1:17">
      <c r="A11" s="172"/>
      <c r="B11" s="142"/>
      <c r="C11" s="111"/>
      <c r="D11" s="143"/>
      <c r="E11" s="143"/>
      <c r="F11" s="143"/>
      <c r="G11" s="143"/>
      <c r="H11" s="143"/>
      <c r="I11" s="143"/>
      <c r="J11" s="135"/>
      <c r="K11" s="142"/>
      <c r="L11" s="111"/>
      <c r="M11" s="135"/>
      <c r="N11" s="142"/>
      <c r="O11" s="111"/>
      <c r="P11" s="110"/>
      <c r="Q11" s="111"/>
    </row>
    <row r="12" spans="1:17">
      <c r="A12" s="172"/>
      <c r="B12" s="142"/>
      <c r="C12" s="111"/>
      <c r="D12" s="143"/>
      <c r="E12" s="143"/>
      <c r="F12" s="143"/>
      <c r="G12" s="143"/>
      <c r="H12" s="143"/>
      <c r="I12" s="143"/>
      <c r="J12" s="135"/>
      <c r="K12" s="142"/>
      <c r="L12" s="111"/>
      <c r="M12" s="135"/>
      <c r="N12" s="142"/>
      <c r="O12" s="111"/>
      <c r="P12" s="110"/>
      <c r="Q12" s="111"/>
    </row>
    <row r="13" spans="1:17">
      <c r="A13" s="172"/>
      <c r="B13" s="142"/>
      <c r="C13" s="111"/>
      <c r="D13" s="143"/>
      <c r="E13" s="143"/>
      <c r="F13" s="143"/>
      <c r="G13" s="143"/>
      <c r="H13" s="143"/>
      <c r="I13" s="143"/>
      <c r="J13" s="135"/>
      <c r="K13" s="142"/>
      <c r="L13" s="111"/>
      <c r="M13" s="135"/>
      <c r="N13" s="142"/>
      <c r="O13" s="111"/>
      <c r="P13" s="110"/>
      <c r="Q13" s="111"/>
    </row>
    <row r="14" spans="1:17">
      <c r="A14" s="172"/>
      <c r="B14" s="142"/>
      <c r="C14" s="111"/>
      <c r="D14" s="145"/>
      <c r="E14" s="143"/>
      <c r="F14" s="145"/>
      <c r="G14" s="145"/>
      <c r="H14" s="145"/>
      <c r="I14" s="145"/>
      <c r="J14" s="135"/>
      <c r="K14" s="142"/>
      <c r="L14" s="111"/>
      <c r="M14" s="135"/>
      <c r="N14" s="142"/>
      <c r="O14" s="111"/>
      <c r="P14" s="110"/>
      <c r="Q14" s="111"/>
    </row>
    <row r="15" spans="1:17">
      <c r="A15" s="172"/>
      <c r="B15" s="142"/>
      <c r="C15" s="111"/>
      <c r="D15" s="143"/>
      <c r="E15" s="143"/>
      <c r="F15" s="143"/>
      <c r="G15" s="143"/>
      <c r="H15" s="143"/>
      <c r="I15" s="143"/>
      <c r="J15" s="135"/>
      <c r="K15" s="142"/>
      <c r="L15" s="111"/>
      <c r="M15" s="135"/>
      <c r="N15" s="142"/>
      <c r="O15" s="111"/>
      <c r="P15" s="110"/>
      <c r="Q15" s="111"/>
    </row>
    <row r="16" spans="1:17">
      <c r="A16" s="172"/>
      <c r="B16" s="142"/>
      <c r="C16" s="111"/>
      <c r="D16" s="143"/>
      <c r="E16" s="143"/>
      <c r="F16" s="143"/>
      <c r="G16" s="143"/>
      <c r="H16" s="143"/>
      <c r="I16" s="143"/>
      <c r="J16" s="135"/>
      <c r="K16" s="142"/>
      <c r="L16" s="111"/>
      <c r="M16" s="135"/>
      <c r="N16" s="142"/>
      <c r="O16" s="111"/>
      <c r="P16" s="110"/>
      <c r="Q16" s="111"/>
    </row>
    <row r="17" spans="1:17">
      <c r="A17" s="172"/>
      <c r="B17" s="142"/>
      <c r="C17" s="111"/>
      <c r="D17" s="143"/>
      <c r="E17" s="143"/>
      <c r="F17" s="143"/>
      <c r="G17" s="143"/>
      <c r="H17" s="143"/>
      <c r="I17" s="143"/>
      <c r="J17" s="135"/>
      <c r="K17" s="142"/>
      <c r="L17" s="111"/>
      <c r="M17" s="135"/>
      <c r="N17" s="142"/>
      <c r="O17" s="111"/>
      <c r="P17" s="110"/>
      <c r="Q17" s="111"/>
    </row>
    <row r="18" spans="1:17">
      <c r="A18" s="173"/>
      <c r="B18" s="213"/>
      <c r="C18" s="208"/>
      <c r="D18" s="208"/>
      <c r="E18" s="208"/>
      <c r="F18" s="208"/>
      <c r="G18" s="208"/>
      <c r="H18" s="208"/>
      <c r="I18" s="208"/>
      <c r="J18" s="213"/>
      <c r="K18" s="213"/>
      <c r="L18" s="208"/>
      <c r="M18" s="213"/>
      <c r="N18" s="213"/>
      <c r="O18" s="208"/>
      <c r="P18" s="213"/>
      <c r="Q18" s="174"/>
    </row>
    <row r="19" spans="1:17">
      <c r="A19" s="167"/>
      <c r="B19" s="110"/>
      <c r="C19" s="111"/>
      <c r="D19" s="111"/>
      <c r="E19" s="111"/>
      <c r="F19" s="111"/>
      <c r="G19" s="111"/>
      <c r="H19" s="111"/>
      <c r="I19" s="111"/>
      <c r="J19" s="110"/>
      <c r="K19" s="110"/>
      <c r="L19" s="111"/>
      <c r="M19" s="110"/>
      <c r="N19" s="110"/>
      <c r="O19" s="111"/>
      <c r="P19" s="110"/>
      <c r="Q19" s="168"/>
    </row>
    <row r="20" spans="1:17">
      <c r="A20" s="167"/>
      <c r="B20" s="110"/>
      <c r="C20" s="141"/>
      <c r="D20" s="111"/>
      <c r="E20" s="111"/>
      <c r="F20" s="111"/>
      <c r="G20" s="111"/>
      <c r="H20" s="111"/>
      <c r="I20" s="111"/>
      <c r="J20" s="110"/>
      <c r="K20" s="110"/>
      <c r="L20" s="111"/>
      <c r="M20" s="110"/>
      <c r="N20" s="110"/>
      <c r="O20" s="111"/>
      <c r="P20" s="110"/>
      <c r="Q20" s="168"/>
    </row>
    <row r="21" spans="1:17" ht="15.75" customHeight="1">
      <c r="A21" s="169"/>
      <c r="B21" s="148"/>
      <c r="C21" s="170"/>
      <c r="D21" s="147"/>
      <c r="E21" s="147"/>
      <c r="F21" s="147"/>
      <c r="G21" s="147"/>
      <c r="H21" s="147"/>
      <c r="I21" s="147"/>
      <c r="J21" s="148"/>
      <c r="K21" s="148"/>
      <c r="L21" s="147"/>
      <c r="M21" s="148"/>
      <c r="N21" s="148"/>
      <c r="O21" s="147"/>
      <c r="P21" s="148"/>
      <c r="Q21" s="171"/>
    </row>
    <row r="22" spans="1:17" ht="15.75" customHeight="1"/>
    <row r="23" spans="1:17" ht="15.75" customHeight="1"/>
    <row r="24" spans="1:17" ht="15.75" customHeight="1"/>
    <row r="25" spans="1:17" ht="15.75" customHeight="1"/>
    <row r="26" spans="1:17" ht="15.75" customHeight="1"/>
    <row r="27" spans="1:17" ht="15.75" customHeight="1"/>
    <row r="28" spans="1:17" ht="15.75" customHeight="1"/>
    <row r="29" spans="1:17" ht="15.75" customHeight="1"/>
    <row r="30" spans="1:17" ht="15.75" customHeight="1"/>
    <row r="31" spans="1:17" ht="15.75" customHeight="1"/>
    <row r="32" spans="1: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Q4:Q6"/>
    <mergeCell ref="B5:B6"/>
    <mergeCell ref="J5:J6"/>
    <mergeCell ref="M5:M6"/>
    <mergeCell ref="A7:Q7"/>
    <mergeCell ref="P4:P6"/>
    <mergeCell ref="O5:O6"/>
    <mergeCell ref="A4:I4"/>
    <mergeCell ref="J4:L4"/>
    <mergeCell ref="M4:O4"/>
  </mergeCells>
  <pageMargins left="0.25" right="0.25" top="0.75" bottom="0.75"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00"/>
  <sheetViews>
    <sheetView workbookViewId="0"/>
  </sheetViews>
  <sheetFormatPr defaultColWidth="14.42578125" defaultRowHeight="15" customHeight="1"/>
  <cols>
    <col min="1" max="1" width="7.85546875" customWidth="1"/>
    <col min="2" max="2" width="45.140625" customWidth="1"/>
    <col min="3" max="3" width="19.85546875" customWidth="1"/>
    <col min="4" max="6" width="13.7109375" customWidth="1"/>
    <col min="7" max="9" width="4.7109375" customWidth="1"/>
    <col min="10" max="10" width="21" customWidth="1"/>
    <col min="11" max="12" width="14.140625" customWidth="1"/>
    <col min="13" max="13" width="19.5703125" customWidth="1"/>
    <col min="14" max="15" width="14.140625" customWidth="1"/>
    <col min="16" max="16" width="23.85546875" customWidth="1"/>
    <col min="17" max="17" width="14.42578125" customWidth="1"/>
    <col min="18" max="26" width="8.7109375" customWidth="1"/>
  </cols>
  <sheetData>
    <row r="1" spans="1:17">
      <c r="A1" s="10" t="s">
        <v>227</v>
      </c>
    </row>
    <row r="2" spans="1:17" ht="15.75">
      <c r="A2" s="149" t="s">
        <v>256</v>
      </c>
    </row>
    <row r="4" spans="1:17" ht="15" customHeight="1">
      <c r="A4" s="295" t="s">
        <v>229</v>
      </c>
      <c r="B4" s="219"/>
      <c r="C4" s="219"/>
      <c r="D4" s="219"/>
      <c r="E4" s="219"/>
      <c r="F4" s="219"/>
      <c r="G4" s="219"/>
      <c r="H4" s="219"/>
      <c r="I4" s="220"/>
      <c r="J4" s="296" t="s">
        <v>230</v>
      </c>
      <c r="K4" s="219"/>
      <c r="L4" s="220"/>
      <c r="M4" s="297" t="s">
        <v>231</v>
      </c>
      <c r="N4" s="219"/>
      <c r="O4" s="220"/>
      <c r="P4" s="293" t="s">
        <v>232</v>
      </c>
      <c r="Q4" s="287" t="s">
        <v>233</v>
      </c>
    </row>
    <row r="5" spans="1:17" ht="25.5" customHeight="1">
      <c r="A5" s="150" t="s">
        <v>225</v>
      </c>
      <c r="B5" s="290" t="s">
        <v>3</v>
      </c>
      <c r="C5" s="151" t="s">
        <v>234</v>
      </c>
      <c r="D5" s="152" t="s">
        <v>5</v>
      </c>
      <c r="E5" s="153" t="s">
        <v>6</v>
      </c>
      <c r="F5" s="153" t="s">
        <v>7</v>
      </c>
      <c r="G5" s="154"/>
      <c r="H5" s="155" t="s">
        <v>8</v>
      </c>
      <c r="I5" s="156"/>
      <c r="J5" s="290" t="s">
        <v>235</v>
      </c>
      <c r="K5" s="153" t="s">
        <v>10</v>
      </c>
      <c r="L5" s="152" t="s">
        <v>224</v>
      </c>
      <c r="M5" s="290" t="s">
        <v>235</v>
      </c>
      <c r="N5" s="153" t="s">
        <v>10</v>
      </c>
      <c r="O5" s="294" t="s">
        <v>236</v>
      </c>
      <c r="P5" s="226"/>
      <c r="Q5" s="288"/>
    </row>
    <row r="6" spans="1:17" ht="39" customHeight="1">
      <c r="A6" s="157" t="s">
        <v>226</v>
      </c>
      <c r="B6" s="233"/>
      <c r="C6" s="158" t="s">
        <v>237</v>
      </c>
      <c r="D6" s="159" t="s">
        <v>238</v>
      </c>
      <c r="E6" s="159" t="s">
        <v>18</v>
      </c>
      <c r="F6" s="159" t="s">
        <v>19</v>
      </c>
      <c r="G6" s="159" t="s">
        <v>20</v>
      </c>
      <c r="H6" s="159" t="s">
        <v>21</v>
      </c>
      <c r="I6" s="159" t="s">
        <v>22</v>
      </c>
      <c r="J6" s="233"/>
      <c r="K6" s="160"/>
      <c r="L6" s="161"/>
      <c r="M6" s="233"/>
      <c r="N6" s="162"/>
      <c r="O6" s="233"/>
      <c r="P6" s="233"/>
      <c r="Q6" s="289"/>
    </row>
    <row r="7" spans="1:17">
      <c r="A7" s="291" t="s">
        <v>239</v>
      </c>
      <c r="B7" s="292"/>
      <c r="C7" s="292"/>
      <c r="D7" s="292"/>
      <c r="E7" s="292"/>
      <c r="F7" s="292"/>
      <c r="G7" s="292"/>
      <c r="H7" s="292"/>
      <c r="I7" s="292"/>
      <c r="J7" s="292"/>
      <c r="K7" s="292"/>
      <c r="L7" s="292"/>
      <c r="M7" s="292"/>
      <c r="N7" s="292"/>
      <c r="O7" s="292"/>
      <c r="P7" s="292"/>
      <c r="Q7" s="224"/>
    </row>
    <row r="8" spans="1:17">
      <c r="A8" s="172">
        <v>1</v>
      </c>
      <c r="B8" s="110" t="s">
        <v>113</v>
      </c>
      <c r="C8" s="111" t="s">
        <v>24</v>
      </c>
      <c r="D8" s="111">
        <v>3</v>
      </c>
      <c r="E8" s="143" t="s">
        <v>26</v>
      </c>
      <c r="F8" s="111" t="s">
        <v>20</v>
      </c>
      <c r="G8" s="111">
        <v>4</v>
      </c>
      <c r="H8" s="111" t="s">
        <v>209</v>
      </c>
      <c r="I8" s="111"/>
      <c r="J8" s="110" t="s">
        <v>222</v>
      </c>
      <c r="K8" s="110"/>
      <c r="L8" s="111"/>
      <c r="M8" s="110" t="s">
        <v>49</v>
      </c>
      <c r="N8" s="110" t="s">
        <v>257</v>
      </c>
      <c r="O8" s="111" t="s">
        <v>29</v>
      </c>
      <c r="P8" s="110" t="s">
        <v>258</v>
      </c>
      <c r="Q8" s="111" t="s">
        <v>242</v>
      </c>
    </row>
    <row r="9" spans="1:17">
      <c r="A9" s="172">
        <v>2</v>
      </c>
      <c r="B9" s="142" t="s">
        <v>50</v>
      </c>
      <c r="C9" s="111" t="s">
        <v>24</v>
      </c>
      <c r="D9" s="143">
        <v>2</v>
      </c>
      <c r="E9" s="143" t="s">
        <v>26</v>
      </c>
      <c r="F9" s="143" t="s">
        <v>21</v>
      </c>
      <c r="G9" s="143"/>
      <c r="H9" s="143">
        <v>2</v>
      </c>
      <c r="I9" s="143"/>
      <c r="J9" s="135" t="s">
        <v>203</v>
      </c>
      <c r="K9" s="142" t="s">
        <v>31</v>
      </c>
      <c r="L9" s="111"/>
      <c r="M9" s="135" t="s">
        <v>64</v>
      </c>
      <c r="N9" s="142" t="s">
        <v>31</v>
      </c>
      <c r="O9" s="111" t="s">
        <v>29</v>
      </c>
      <c r="P9" s="110" t="s">
        <v>260</v>
      </c>
      <c r="Q9" s="111" t="s">
        <v>242</v>
      </c>
    </row>
    <row r="10" spans="1:17">
      <c r="A10" s="172">
        <v>3</v>
      </c>
      <c r="B10" s="142" t="s">
        <v>58</v>
      </c>
      <c r="C10" s="111" t="s">
        <v>24</v>
      </c>
      <c r="D10" s="143">
        <v>3</v>
      </c>
      <c r="E10" s="143" t="s">
        <v>26</v>
      </c>
      <c r="F10" s="143" t="s">
        <v>21</v>
      </c>
      <c r="G10" s="143"/>
      <c r="H10" s="143">
        <v>2</v>
      </c>
      <c r="I10" s="143"/>
      <c r="J10" s="135" t="s">
        <v>261</v>
      </c>
      <c r="K10" s="142" t="s">
        <v>39</v>
      </c>
      <c r="L10" s="111"/>
      <c r="M10" s="135" t="s">
        <v>38</v>
      </c>
      <c r="N10" s="142" t="s">
        <v>31</v>
      </c>
      <c r="O10" s="111" t="s">
        <v>29</v>
      </c>
      <c r="P10" s="110" t="s">
        <v>262</v>
      </c>
      <c r="Q10" s="111" t="s">
        <v>242</v>
      </c>
    </row>
    <row r="11" spans="1:17">
      <c r="A11" s="172">
        <v>4</v>
      </c>
      <c r="B11" s="142" t="s">
        <v>78</v>
      </c>
      <c r="C11" s="111" t="s">
        <v>24</v>
      </c>
      <c r="D11" s="143">
        <v>4</v>
      </c>
      <c r="E11" s="143" t="s">
        <v>26</v>
      </c>
      <c r="F11" s="143" t="s">
        <v>21</v>
      </c>
      <c r="G11" s="143"/>
      <c r="H11" s="143">
        <v>2</v>
      </c>
      <c r="I11" s="143"/>
      <c r="J11" s="135" t="s">
        <v>203</v>
      </c>
      <c r="K11" s="142" t="s">
        <v>31</v>
      </c>
      <c r="L11" s="111"/>
      <c r="M11" s="135" t="s">
        <v>81</v>
      </c>
      <c r="N11" s="142" t="s">
        <v>39</v>
      </c>
      <c r="O11" s="111" t="s">
        <v>29</v>
      </c>
      <c r="P11" s="110" t="s">
        <v>260</v>
      </c>
      <c r="Q11" s="111" t="s">
        <v>242</v>
      </c>
    </row>
    <row r="12" spans="1:17">
      <c r="A12" s="172">
        <v>5</v>
      </c>
      <c r="B12" s="142" t="s">
        <v>91</v>
      </c>
      <c r="C12" s="111" t="s">
        <v>24</v>
      </c>
      <c r="D12" s="143">
        <v>4</v>
      </c>
      <c r="E12" s="143" t="s">
        <v>26</v>
      </c>
      <c r="F12" s="143" t="s">
        <v>21</v>
      </c>
      <c r="G12" s="143"/>
      <c r="H12" s="143">
        <v>2</v>
      </c>
      <c r="I12" s="143"/>
      <c r="J12" s="135" t="s">
        <v>203</v>
      </c>
      <c r="K12" s="142" t="s">
        <v>31</v>
      </c>
      <c r="L12" s="111"/>
      <c r="M12" s="135" t="s">
        <v>64</v>
      </c>
      <c r="N12" s="142" t="s">
        <v>31</v>
      </c>
      <c r="O12" s="111" t="s">
        <v>29</v>
      </c>
      <c r="P12" s="110" t="s">
        <v>260</v>
      </c>
      <c r="Q12" s="111" t="s">
        <v>242</v>
      </c>
    </row>
    <row r="13" spans="1:17">
      <c r="A13" s="172">
        <v>6</v>
      </c>
      <c r="B13" s="142" t="s">
        <v>104</v>
      </c>
      <c r="C13" s="111" t="s">
        <v>24</v>
      </c>
      <c r="D13" s="143">
        <v>1</v>
      </c>
      <c r="E13" s="143" t="s">
        <v>101</v>
      </c>
      <c r="F13" s="143" t="s">
        <v>21</v>
      </c>
      <c r="G13" s="143"/>
      <c r="H13" s="143">
        <v>2</v>
      </c>
      <c r="I13" s="143"/>
      <c r="J13" s="135" t="s">
        <v>203</v>
      </c>
      <c r="K13" s="142" t="s">
        <v>39</v>
      </c>
      <c r="L13" s="111"/>
      <c r="M13" s="135" t="s">
        <v>55</v>
      </c>
      <c r="N13" s="142" t="s">
        <v>39</v>
      </c>
      <c r="O13" s="111" t="s">
        <v>29</v>
      </c>
      <c r="P13" s="110" t="s">
        <v>260</v>
      </c>
      <c r="Q13" s="111" t="s">
        <v>242</v>
      </c>
    </row>
    <row r="14" spans="1:17">
      <c r="A14" s="172">
        <v>7</v>
      </c>
      <c r="B14" s="142" t="s">
        <v>106</v>
      </c>
      <c r="C14" s="111" t="s">
        <v>24</v>
      </c>
      <c r="D14" s="143">
        <v>1</v>
      </c>
      <c r="E14" s="143" t="s">
        <v>101</v>
      </c>
      <c r="F14" s="143" t="s">
        <v>21</v>
      </c>
      <c r="G14" s="143"/>
      <c r="H14" s="143">
        <v>3</v>
      </c>
      <c r="I14" s="143"/>
      <c r="J14" s="135" t="s">
        <v>261</v>
      </c>
      <c r="K14" s="142" t="s">
        <v>39</v>
      </c>
      <c r="L14" s="111"/>
      <c r="M14" s="135" t="s">
        <v>30</v>
      </c>
      <c r="N14" s="142" t="s">
        <v>39</v>
      </c>
      <c r="O14" s="111" t="s">
        <v>29</v>
      </c>
      <c r="P14" s="110" t="s">
        <v>262</v>
      </c>
      <c r="Q14" s="111" t="s">
        <v>242</v>
      </c>
    </row>
    <row r="15" spans="1:17">
      <c r="A15" s="172">
        <v>8</v>
      </c>
      <c r="B15" s="142" t="s">
        <v>115</v>
      </c>
      <c r="C15" s="111" t="s">
        <v>24</v>
      </c>
      <c r="D15" s="145">
        <v>3</v>
      </c>
      <c r="E15" s="143" t="s">
        <v>101</v>
      </c>
      <c r="F15" s="145" t="s">
        <v>21</v>
      </c>
      <c r="G15" s="145"/>
      <c r="H15" s="145">
        <v>2</v>
      </c>
      <c r="I15" s="145"/>
      <c r="J15" s="135" t="s">
        <v>203</v>
      </c>
      <c r="K15" s="142" t="s">
        <v>31</v>
      </c>
      <c r="L15" s="111"/>
      <c r="M15" s="135" t="s">
        <v>30</v>
      </c>
      <c r="N15" s="142" t="s">
        <v>31</v>
      </c>
      <c r="O15" s="111" t="s">
        <v>29</v>
      </c>
      <c r="P15" s="110" t="s">
        <v>260</v>
      </c>
      <c r="Q15" s="111" t="s">
        <v>242</v>
      </c>
    </row>
    <row r="16" spans="1:17">
      <c r="A16" s="172">
        <v>9</v>
      </c>
      <c r="B16" s="142" t="s">
        <v>120</v>
      </c>
      <c r="C16" s="111" t="s">
        <v>24</v>
      </c>
      <c r="D16" s="143">
        <v>3</v>
      </c>
      <c r="E16" s="143" t="s">
        <v>101</v>
      </c>
      <c r="F16" s="143" t="s">
        <v>21</v>
      </c>
      <c r="G16" s="143"/>
      <c r="H16" s="143">
        <v>2</v>
      </c>
      <c r="I16" s="143"/>
      <c r="J16" s="135" t="s">
        <v>203</v>
      </c>
      <c r="K16" s="142" t="s">
        <v>31</v>
      </c>
      <c r="L16" s="111"/>
      <c r="M16" s="135" t="s">
        <v>64</v>
      </c>
      <c r="N16" s="142" t="s">
        <v>31</v>
      </c>
      <c r="O16" s="111" t="s">
        <v>29</v>
      </c>
      <c r="P16" s="110" t="s">
        <v>260</v>
      </c>
      <c r="Q16" s="111" t="s">
        <v>242</v>
      </c>
    </row>
    <row r="17" spans="1:17">
      <c r="A17" s="172">
        <v>10</v>
      </c>
      <c r="B17" s="142" t="s">
        <v>82</v>
      </c>
      <c r="C17" s="111" t="s">
        <v>24</v>
      </c>
      <c r="D17" s="143">
        <v>4</v>
      </c>
      <c r="E17" s="143" t="s">
        <v>26</v>
      </c>
      <c r="F17" s="143" t="s">
        <v>21</v>
      </c>
      <c r="G17" s="143"/>
      <c r="H17" s="143">
        <v>2</v>
      </c>
      <c r="I17" s="143"/>
      <c r="J17" s="135" t="s">
        <v>261</v>
      </c>
      <c r="K17" s="142" t="s">
        <v>31</v>
      </c>
      <c r="L17" s="111"/>
      <c r="M17" s="135" t="s">
        <v>30</v>
      </c>
      <c r="N17" s="142" t="s">
        <v>31</v>
      </c>
      <c r="O17" s="111" t="s">
        <v>29</v>
      </c>
      <c r="P17" s="110" t="s">
        <v>262</v>
      </c>
      <c r="Q17" s="111" t="s">
        <v>242</v>
      </c>
    </row>
    <row r="18" spans="1:17">
      <c r="A18" s="172">
        <v>11</v>
      </c>
      <c r="B18" s="142" t="s">
        <v>84</v>
      </c>
      <c r="C18" s="111" t="s">
        <v>24</v>
      </c>
      <c r="D18" s="143" t="s">
        <v>72</v>
      </c>
      <c r="E18" s="143" t="s">
        <v>26</v>
      </c>
      <c r="F18" s="143" t="s">
        <v>21</v>
      </c>
      <c r="G18" s="143"/>
      <c r="H18" s="143">
        <v>2</v>
      </c>
      <c r="I18" s="143"/>
      <c r="J18" s="135" t="s">
        <v>261</v>
      </c>
      <c r="K18" s="142" t="s">
        <v>31</v>
      </c>
      <c r="L18" s="111"/>
      <c r="M18" s="135" t="s">
        <v>30</v>
      </c>
      <c r="N18" s="142" t="s">
        <v>31</v>
      </c>
      <c r="O18" s="111" t="s">
        <v>29</v>
      </c>
      <c r="P18" s="110" t="s">
        <v>262</v>
      </c>
      <c r="Q18" s="111" t="s">
        <v>242</v>
      </c>
    </row>
    <row r="19" spans="1:17">
      <c r="A19" s="173"/>
      <c r="B19" s="213"/>
      <c r="C19" s="208"/>
      <c r="D19" s="208"/>
      <c r="E19" s="208"/>
      <c r="F19" s="208"/>
      <c r="G19" s="208"/>
      <c r="H19" s="208"/>
      <c r="I19" s="208"/>
      <c r="J19" s="213"/>
      <c r="K19" s="213"/>
      <c r="L19" s="208"/>
      <c r="M19" s="213"/>
      <c r="N19" s="213"/>
      <c r="O19" s="208"/>
      <c r="P19" s="213"/>
      <c r="Q19" s="174"/>
    </row>
    <row r="20" spans="1:17">
      <c r="A20" s="167"/>
      <c r="B20" s="110"/>
      <c r="C20" s="111"/>
      <c r="D20" s="111"/>
      <c r="E20" s="111"/>
      <c r="F20" s="111"/>
      <c r="G20" s="111"/>
      <c r="H20" s="111"/>
      <c r="I20" s="111"/>
      <c r="J20" s="110"/>
      <c r="K20" s="110"/>
      <c r="L20" s="111"/>
      <c r="M20" s="110"/>
      <c r="N20" s="110"/>
      <c r="O20" s="111"/>
      <c r="P20" s="110"/>
      <c r="Q20" s="168"/>
    </row>
    <row r="21" spans="1:17" ht="15.75" customHeight="1">
      <c r="A21" s="167"/>
      <c r="B21" s="110"/>
      <c r="C21" s="141"/>
      <c r="D21" s="111"/>
      <c r="E21" s="111"/>
      <c r="F21" s="111"/>
      <c r="G21" s="111"/>
      <c r="H21" s="111"/>
      <c r="I21" s="111"/>
      <c r="J21" s="110"/>
      <c r="K21" s="110"/>
      <c r="L21" s="111"/>
      <c r="M21" s="110"/>
      <c r="N21" s="110"/>
      <c r="O21" s="111"/>
      <c r="P21" s="110"/>
      <c r="Q21" s="168"/>
    </row>
    <row r="22" spans="1:17" ht="15.75" customHeight="1">
      <c r="A22" s="169"/>
      <c r="B22" s="148"/>
      <c r="C22" s="170"/>
      <c r="D22" s="147"/>
      <c r="E22" s="147"/>
      <c r="F22" s="147"/>
      <c r="G22" s="147"/>
      <c r="H22" s="147"/>
      <c r="I22" s="147"/>
      <c r="J22" s="148"/>
      <c r="K22" s="148"/>
      <c r="L22" s="147"/>
      <c r="M22" s="148"/>
      <c r="N22" s="148"/>
      <c r="O22" s="147"/>
      <c r="P22" s="148"/>
      <c r="Q22" s="171"/>
    </row>
    <row r="23" spans="1:17" ht="15.75" customHeight="1"/>
    <row r="24" spans="1:17" ht="15.75" customHeight="1"/>
    <row r="25" spans="1:17" ht="15.75" customHeight="1"/>
    <row r="26" spans="1:17" ht="15.75" customHeight="1"/>
    <row r="27" spans="1:17" ht="15.75" customHeight="1"/>
    <row r="28" spans="1:17" ht="15.75" customHeight="1"/>
    <row r="29" spans="1:17" ht="15.75" customHeight="1"/>
    <row r="30" spans="1:17" ht="15.75" customHeight="1"/>
    <row r="31" spans="1:17" ht="15.75" customHeight="1"/>
    <row r="32" spans="1: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Q4:Q6"/>
    <mergeCell ref="B5:B6"/>
    <mergeCell ref="J5:J6"/>
    <mergeCell ref="M5:M6"/>
    <mergeCell ref="A7:Q7"/>
    <mergeCell ref="P4:P6"/>
    <mergeCell ref="O5:O6"/>
    <mergeCell ref="A4:I4"/>
    <mergeCell ref="J4:L4"/>
    <mergeCell ref="M4:O4"/>
  </mergeCells>
  <pageMargins left="0.25" right="0.25" top="0.75" bottom="0.75" header="0" footer="0"/>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00"/>
  <sheetViews>
    <sheetView workbookViewId="0"/>
  </sheetViews>
  <sheetFormatPr defaultColWidth="14.42578125" defaultRowHeight="15" customHeight="1"/>
  <cols>
    <col min="1" max="1" width="7.85546875" customWidth="1"/>
    <col min="2" max="2" width="45.140625" customWidth="1"/>
    <col min="3" max="3" width="19.85546875" customWidth="1"/>
    <col min="4" max="6" width="13.7109375" customWidth="1"/>
    <col min="7" max="9" width="4.7109375" customWidth="1"/>
    <col min="10" max="10" width="21" customWidth="1"/>
    <col min="11" max="12" width="14.140625" customWidth="1"/>
    <col min="13" max="13" width="19.5703125" customWidth="1"/>
    <col min="14" max="15" width="14.140625" customWidth="1"/>
    <col min="16" max="16" width="23.85546875" customWidth="1"/>
    <col min="17" max="17" width="14.42578125" customWidth="1"/>
    <col min="18" max="26" width="8.7109375" customWidth="1"/>
  </cols>
  <sheetData>
    <row r="1" spans="1:17">
      <c r="A1" s="10" t="s">
        <v>263</v>
      </c>
    </row>
    <row r="2" spans="1:17" ht="15.75">
      <c r="A2" s="149" t="s">
        <v>264</v>
      </c>
    </row>
    <row r="4" spans="1:17" ht="15" customHeight="1">
      <c r="A4" s="295" t="s">
        <v>265</v>
      </c>
      <c r="B4" s="219"/>
      <c r="C4" s="219"/>
      <c r="D4" s="219"/>
      <c r="E4" s="219"/>
      <c r="F4" s="219"/>
      <c r="G4" s="219"/>
      <c r="H4" s="219"/>
      <c r="I4" s="220"/>
      <c r="J4" s="296" t="s">
        <v>259</v>
      </c>
      <c r="K4" s="219"/>
      <c r="L4" s="220"/>
      <c r="M4" s="297" t="s">
        <v>231</v>
      </c>
      <c r="N4" s="219"/>
      <c r="O4" s="220"/>
      <c r="P4" s="293" t="s">
        <v>232</v>
      </c>
      <c r="Q4" s="287" t="s">
        <v>233</v>
      </c>
    </row>
    <row r="5" spans="1:17" ht="25.5" customHeight="1">
      <c r="A5" s="150" t="s">
        <v>225</v>
      </c>
      <c r="B5" s="290" t="s">
        <v>3</v>
      </c>
      <c r="C5" s="151" t="s">
        <v>234</v>
      </c>
      <c r="D5" s="152" t="s">
        <v>5</v>
      </c>
      <c r="E5" s="153" t="s">
        <v>6</v>
      </c>
      <c r="F5" s="153" t="s">
        <v>7</v>
      </c>
      <c r="G5" s="154"/>
      <c r="H5" s="155" t="s">
        <v>8</v>
      </c>
      <c r="I5" s="156"/>
      <c r="J5" s="290" t="s">
        <v>235</v>
      </c>
      <c r="K5" s="153" t="s">
        <v>10</v>
      </c>
      <c r="L5" s="152" t="s">
        <v>224</v>
      </c>
      <c r="M5" s="290" t="s">
        <v>235</v>
      </c>
      <c r="N5" s="153" t="s">
        <v>10</v>
      </c>
      <c r="O5" s="294" t="s">
        <v>236</v>
      </c>
      <c r="P5" s="226"/>
      <c r="Q5" s="288"/>
    </row>
    <row r="6" spans="1:17" ht="39" customHeight="1">
      <c r="A6" s="157" t="s">
        <v>226</v>
      </c>
      <c r="B6" s="233"/>
      <c r="C6" s="158" t="s">
        <v>237</v>
      </c>
      <c r="D6" s="159" t="s">
        <v>238</v>
      </c>
      <c r="E6" s="159" t="s">
        <v>18</v>
      </c>
      <c r="F6" s="159" t="s">
        <v>19</v>
      </c>
      <c r="G6" s="159" t="s">
        <v>20</v>
      </c>
      <c r="H6" s="159" t="s">
        <v>21</v>
      </c>
      <c r="I6" s="159" t="s">
        <v>22</v>
      </c>
      <c r="J6" s="233"/>
      <c r="K6" s="160"/>
      <c r="L6" s="161"/>
      <c r="M6" s="233"/>
      <c r="N6" s="162"/>
      <c r="O6" s="233"/>
      <c r="P6" s="233"/>
      <c r="Q6" s="289"/>
    </row>
    <row r="7" spans="1:17">
      <c r="A7" s="291" t="s">
        <v>239</v>
      </c>
      <c r="B7" s="292"/>
      <c r="C7" s="292"/>
      <c r="D7" s="292"/>
      <c r="E7" s="292"/>
      <c r="F7" s="292"/>
      <c r="G7" s="292"/>
      <c r="H7" s="292"/>
      <c r="I7" s="292"/>
      <c r="J7" s="292"/>
      <c r="K7" s="292"/>
      <c r="L7" s="292"/>
      <c r="M7" s="292"/>
      <c r="N7" s="292"/>
      <c r="O7" s="292"/>
      <c r="P7" s="292"/>
      <c r="Q7" s="224"/>
    </row>
    <row r="8" spans="1:17">
      <c r="A8" s="163">
        <v>1</v>
      </c>
      <c r="B8" s="175" t="s">
        <v>75</v>
      </c>
      <c r="C8" s="165" t="s">
        <v>24</v>
      </c>
      <c r="D8" s="176" t="s">
        <v>72</v>
      </c>
      <c r="E8" s="176" t="s">
        <v>26</v>
      </c>
      <c r="F8" s="176" t="s">
        <v>20</v>
      </c>
      <c r="G8" s="176">
        <v>4</v>
      </c>
      <c r="H8" s="177"/>
      <c r="I8" s="176"/>
      <c r="J8" s="178" t="s">
        <v>266</v>
      </c>
      <c r="K8" s="175" t="s">
        <v>267</v>
      </c>
      <c r="L8" s="176"/>
      <c r="M8" s="178" t="s">
        <v>73</v>
      </c>
      <c r="N8" s="175" t="s">
        <v>28</v>
      </c>
      <c r="O8" s="176" t="s">
        <v>43</v>
      </c>
      <c r="P8" s="164" t="s">
        <v>268</v>
      </c>
      <c r="Q8" s="166" t="s">
        <v>242</v>
      </c>
    </row>
    <row r="9" spans="1:17">
      <c r="A9" s="167">
        <v>2</v>
      </c>
      <c r="B9" s="142" t="s">
        <v>95</v>
      </c>
      <c r="C9" s="111" t="s">
        <v>24</v>
      </c>
      <c r="D9" s="143" t="s">
        <v>93</v>
      </c>
      <c r="E9" s="143" t="s">
        <v>26</v>
      </c>
      <c r="F9" s="143" t="s">
        <v>20</v>
      </c>
      <c r="G9" s="146">
        <v>0.5</v>
      </c>
      <c r="H9" s="143"/>
      <c r="I9" s="143"/>
      <c r="J9" s="135" t="s">
        <v>266</v>
      </c>
      <c r="K9" s="142" t="s">
        <v>267</v>
      </c>
      <c r="L9" s="111"/>
      <c r="M9" s="135" t="s">
        <v>88</v>
      </c>
      <c r="N9" s="142" t="s">
        <v>267</v>
      </c>
      <c r="O9" s="111" t="s">
        <v>29</v>
      </c>
      <c r="P9" s="110" t="s">
        <v>268</v>
      </c>
      <c r="Q9" s="168" t="s">
        <v>242</v>
      </c>
    </row>
    <row r="10" spans="1:17">
      <c r="A10" s="167">
        <v>3</v>
      </c>
      <c r="B10" s="142" t="s">
        <v>107</v>
      </c>
      <c r="C10" s="111" t="s">
        <v>24</v>
      </c>
      <c r="D10" s="143" t="s">
        <v>48</v>
      </c>
      <c r="E10" s="143" t="s">
        <v>101</v>
      </c>
      <c r="F10" s="143" t="s">
        <v>20</v>
      </c>
      <c r="G10" s="143">
        <v>4</v>
      </c>
      <c r="H10" s="143"/>
      <c r="I10" s="143"/>
      <c r="J10" s="135" t="s">
        <v>266</v>
      </c>
      <c r="K10" s="142" t="s">
        <v>267</v>
      </c>
      <c r="L10" s="111"/>
      <c r="M10" s="135" t="s">
        <v>108</v>
      </c>
      <c r="N10" s="142" t="s">
        <v>269</v>
      </c>
      <c r="O10" s="111" t="s">
        <v>43</v>
      </c>
      <c r="P10" s="110" t="s">
        <v>268</v>
      </c>
      <c r="Q10" s="168" t="s">
        <v>242</v>
      </c>
    </row>
    <row r="11" spans="1:17">
      <c r="A11" s="167">
        <v>4</v>
      </c>
      <c r="B11" s="142" t="s">
        <v>122</v>
      </c>
      <c r="C11" s="111" t="s">
        <v>24</v>
      </c>
      <c r="D11" s="143" t="s">
        <v>57</v>
      </c>
      <c r="E11" s="143" t="s">
        <v>101</v>
      </c>
      <c r="F11" s="143" t="s">
        <v>20</v>
      </c>
      <c r="G11" s="143">
        <v>4</v>
      </c>
      <c r="H11" s="144"/>
      <c r="I11" s="143"/>
      <c r="J11" s="135" t="s">
        <v>266</v>
      </c>
      <c r="K11" s="142" t="s">
        <v>267</v>
      </c>
      <c r="L11" s="111"/>
      <c r="M11" s="135" t="s">
        <v>108</v>
      </c>
      <c r="N11" s="142" t="s">
        <v>269</v>
      </c>
      <c r="O11" s="111" t="s">
        <v>43</v>
      </c>
      <c r="P11" s="110" t="s">
        <v>268</v>
      </c>
      <c r="Q11" s="168" t="s">
        <v>242</v>
      </c>
    </row>
    <row r="12" spans="1:17">
      <c r="A12" s="167">
        <v>5</v>
      </c>
      <c r="B12" s="142" t="s">
        <v>141</v>
      </c>
      <c r="C12" s="111" t="s">
        <v>24</v>
      </c>
      <c r="D12" s="143" t="s">
        <v>93</v>
      </c>
      <c r="E12" s="143" t="s">
        <v>101</v>
      </c>
      <c r="F12" s="143" t="s">
        <v>20</v>
      </c>
      <c r="G12" s="143">
        <v>1</v>
      </c>
      <c r="H12" s="143"/>
      <c r="I12" s="143"/>
      <c r="J12" s="135" t="s">
        <v>266</v>
      </c>
      <c r="K12" s="142" t="s">
        <v>267</v>
      </c>
      <c r="L12" s="111"/>
      <c r="M12" s="135" t="s">
        <v>88</v>
      </c>
      <c r="N12" s="142" t="s">
        <v>267</v>
      </c>
      <c r="O12" s="111" t="s">
        <v>43</v>
      </c>
      <c r="P12" s="110" t="s">
        <v>268</v>
      </c>
      <c r="Q12" s="168" t="s">
        <v>242</v>
      </c>
    </row>
    <row r="13" spans="1:17">
      <c r="A13" s="167"/>
      <c r="B13" s="110"/>
      <c r="C13" s="111"/>
      <c r="D13" s="111"/>
      <c r="E13" s="111"/>
      <c r="F13" s="111"/>
      <c r="G13" s="111"/>
      <c r="H13" s="111"/>
      <c r="I13" s="111"/>
      <c r="J13" s="110"/>
      <c r="K13" s="110"/>
      <c r="L13" s="111"/>
      <c r="M13" s="110"/>
      <c r="N13" s="110"/>
      <c r="O13" s="111"/>
      <c r="P13" s="110"/>
      <c r="Q13" s="168"/>
    </row>
    <row r="14" spans="1:17">
      <c r="A14" s="167"/>
      <c r="B14" s="110"/>
      <c r="C14" s="111"/>
      <c r="D14" s="111"/>
      <c r="E14" s="111"/>
      <c r="F14" s="111"/>
      <c r="G14" s="111"/>
      <c r="H14" s="111"/>
      <c r="I14" s="111"/>
      <c r="J14" s="110"/>
      <c r="K14" s="110"/>
      <c r="L14" s="111"/>
      <c r="M14" s="110"/>
      <c r="N14" s="110"/>
      <c r="O14" s="111"/>
      <c r="P14" s="110"/>
      <c r="Q14" s="168"/>
    </row>
    <row r="15" spans="1:17">
      <c r="A15" s="167"/>
      <c r="B15" s="110"/>
      <c r="C15" s="141"/>
      <c r="D15" s="111"/>
      <c r="E15" s="111"/>
      <c r="F15" s="111"/>
      <c r="G15" s="111"/>
      <c r="H15" s="111"/>
      <c r="I15" s="111"/>
      <c r="J15" s="110"/>
      <c r="K15" s="110"/>
      <c r="L15" s="111"/>
      <c r="M15" s="110"/>
      <c r="N15" s="110"/>
      <c r="O15" s="111"/>
      <c r="P15" s="110"/>
      <c r="Q15" s="168"/>
    </row>
    <row r="16" spans="1:17">
      <c r="A16" s="169"/>
      <c r="B16" s="148"/>
      <c r="C16" s="170"/>
      <c r="D16" s="147"/>
      <c r="E16" s="147"/>
      <c r="F16" s="147"/>
      <c r="G16" s="147"/>
      <c r="H16" s="147"/>
      <c r="I16" s="147"/>
      <c r="J16" s="148"/>
      <c r="K16" s="148"/>
      <c r="L16" s="147"/>
      <c r="M16" s="148"/>
      <c r="N16" s="148"/>
      <c r="O16" s="147"/>
      <c r="P16" s="148"/>
      <c r="Q16" s="17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Q4:Q6"/>
    <mergeCell ref="B5:B6"/>
    <mergeCell ref="J5:J6"/>
    <mergeCell ref="M5:M6"/>
    <mergeCell ref="A7:Q7"/>
    <mergeCell ref="P4:P6"/>
    <mergeCell ref="O5:O6"/>
    <mergeCell ref="A4:I4"/>
    <mergeCell ref="J4:L4"/>
    <mergeCell ref="M4:O4"/>
  </mergeCells>
  <pageMargins left="0.25" right="0.25" top="0.75" bottom="0.75"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Наставни ансамбл</vt:lpstr>
      <vt:lpstr>Оптерећење без мастера</vt:lpstr>
      <vt:lpstr>Izmjene 2024-02</vt:lpstr>
      <vt:lpstr>Izmjene 2024-10</vt:lpstr>
      <vt:lpstr>Izmjene 2025-02-18</vt:lpstr>
      <vt:lpstr>Izmjene 2024-11</vt:lpstr>
      <vt:lpstr>Izmjene 2024-11 krstic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Marija Vladicic</dc:creator>
  <cp:keywords/>
  <dc:description/>
  <cp:lastModifiedBy>Marija Vladicic</cp:lastModifiedBy>
  <cp:revision/>
  <dcterms:created xsi:type="dcterms:W3CDTF">2025-09-08T08:40:37Z</dcterms:created>
  <dcterms:modified xsi:type="dcterms:W3CDTF">2025-09-29T11:16:43Z</dcterms:modified>
  <cp:category/>
  <cp:contentStatus/>
</cp:coreProperties>
</file>